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705-Teaching and Learning\Specialist Services\SSWA\ADMIN\Standard Forms\Finance Forms\Interstate\"/>
    </mc:Choice>
  </mc:AlternateContent>
  <bookViews>
    <workbookView xWindow="-15" yWindow="45" windowWidth="15135" windowHeight="9450" activeTab="1"/>
  </bookViews>
  <sheets>
    <sheet name="Camp Budget" sheetId="10" r:id="rId1"/>
    <sheet name="Budget" sheetId="4" r:id="rId2"/>
    <sheet name="Team Prep costs" sheetId="5" r:id="rId3"/>
    <sheet name="BOTP" sheetId="1" r:id="rId4"/>
    <sheet name="Invoice" sheetId="2" r:id="rId5"/>
    <sheet name="Tour Expense Sheet" sheetId="7" r:id="rId6"/>
    <sheet name="Kids Cash Sheet" sheetId="9" r:id="rId7"/>
  </sheets>
  <definedNames>
    <definedName name="_xlnm._FilterDatabase" localSheetId="5" hidden="1">'Tour Expense Sheet'!$F$9:$G$54</definedName>
    <definedName name="Badges">BOTP!#REF!</definedName>
    <definedName name="First">BOTP!$B$10:$B$20</definedName>
    <definedName name="_xlnm.Print_Area" localSheetId="3">BOTP!$A$1:$AC$183</definedName>
    <definedName name="_xlnm.Print_Area" localSheetId="1">Budget!$A$1:$K$42</definedName>
    <definedName name="_xlnm.Print_Area" localSheetId="0">'Camp Budget'!$A$1:$B$38</definedName>
    <definedName name="_xlnm.Print_Area" localSheetId="4">Invoice!$A$1:$E$49</definedName>
    <definedName name="_xlnm.Print_Area" localSheetId="6">'Kids Cash Sheet'!$A$1:$F$59</definedName>
    <definedName name="_xlnm.Print_Area" localSheetId="2">'Team Prep costs'!$A$1:$F$72</definedName>
    <definedName name="_xlnm.Print_Area" localSheetId="5">'Tour Expense Sheet'!$A$1:$I$114</definedName>
    <definedName name="SSALevy">BOTP!$F$10:$F$20</definedName>
    <definedName name="SSWALevy">BOTP!$G$10:$G$20</definedName>
    <definedName name="TeamLevy">BOTP!$H$10:$H$20</definedName>
    <definedName name="TournLevy">BOTP!$I$10:$I$20</definedName>
  </definedNames>
  <calcPr calcId="162913"/>
</workbook>
</file>

<file path=xl/calcChain.xml><?xml version="1.0" encoding="utf-8"?>
<calcChain xmlns="http://schemas.openxmlformats.org/spreadsheetml/2006/main">
  <c r="C4" i="7" l="1"/>
  <c r="R4" i="1" l="1"/>
  <c r="A67" i="5" l="1"/>
  <c r="B67" i="5"/>
  <c r="B66" i="5"/>
  <c r="B65" i="5"/>
  <c r="B64" i="5"/>
  <c r="B63" i="5"/>
  <c r="B62" i="5"/>
  <c r="B54" i="5"/>
  <c r="B56" i="5"/>
  <c r="B55" i="5"/>
  <c r="G175" i="1" l="1"/>
  <c r="G174" i="1"/>
  <c r="B6" i="9" l="1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5" i="9"/>
  <c r="H4" i="4" l="1"/>
  <c r="E1" i="5" l="1"/>
  <c r="C4" i="1"/>
  <c r="C7" i="7" l="1"/>
  <c r="R10" i="1"/>
  <c r="C18" i="2"/>
  <c r="AA10" i="1"/>
  <c r="B14" i="2"/>
  <c r="B16" i="2"/>
  <c r="B15" i="2"/>
  <c r="AA168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40" i="2"/>
  <c r="D34" i="2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0" i="1"/>
  <c r="D31" i="2" s="1"/>
  <c r="M3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0" i="1"/>
  <c r="D30" i="2" s="1"/>
  <c r="E18" i="4"/>
  <c r="B36" i="5"/>
  <c r="E10" i="4"/>
  <c r="G99" i="7" l="1"/>
  <c r="D57" i="9"/>
  <c r="D46" i="9"/>
  <c r="B71" i="5" l="1"/>
  <c r="H5" i="7" s="1"/>
  <c r="C8" i="7" s="1"/>
  <c r="B8" i="10"/>
  <c r="B21" i="10"/>
  <c r="B27" i="10"/>
  <c r="B9" i="10" l="1"/>
  <c r="B29" i="10"/>
  <c r="F42" i="5"/>
  <c r="B32" i="10" l="1"/>
  <c r="B34" i="10" s="1"/>
  <c r="B36" i="10" s="1"/>
  <c r="B8" i="5"/>
  <c r="B46" i="5" l="1"/>
  <c r="F44" i="5" s="1"/>
  <c r="F46" i="5" s="1"/>
  <c r="F2" i="9" l="1"/>
  <c r="F47" i="5"/>
  <c r="E12" i="4" l="1"/>
  <c r="E11" i="4"/>
  <c r="F48" i="5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0" i="1"/>
  <c r="D28" i="2" s="1"/>
  <c r="E23" i="4"/>
  <c r="E10" i="1" s="1"/>
  <c r="E38" i="1" l="1"/>
  <c r="E22" i="1"/>
  <c r="E34" i="1"/>
  <c r="E18" i="1"/>
  <c r="E26" i="1"/>
  <c r="E30" i="1"/>
  <c r="E13" i="1"/>
  <c r="E37" i="1"/>
  <c r="E33" i="1"/>
  <c r="E29" i="1"/>
  <c r="E25" i="1"/>
  <c r="E21" i="1"/>
  <c r="E17" i="1"/>
  <c r="E12" i="1"/>
  <c r="E16" i="1"/>
  <c r="E36" i="1"/>
  <c r="E32" i="1"/>
  <c r="E28" i="1"/>
  <c r="E24" i="1"/>
  <c r="E20" i="1"/>
  <c r="E15" i="1"/>
  <c r="E11" i="1"/>
  <c r="E39" i="1"/>
  <c r="E35" i="1"/>
  <c r="E31" i="1"/>
  <c r="E27" i="1"/>
  <c r="E23" i="1"/>
  <c r="E19" i="1"/>
  <c r="E14" i="1"/>
  <c r="B2" i="7"/>
  <c r="N38" i="1" l="1"/>
  <c r="N3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0" i="1"/>
  <c r="D33" i="2" s="1"/>
  <c r="AA38" i="1" l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9" i="1"/>
  <c r="AA170" i="1"/>
  <c r="AA171" i="1"/>
  <c r="AA172" i="1"/>
  <c r="D29" i="4"/>
  <c r="R173" i="1"/>
  <c r="D13" i="4"/>
  <c r="E13" i="4" s="1"/>
  <c r="G24" i="4"/>
  <c r="F24" i="4"/>
  <c r="E14" i="4"/>
  <c r="K14" i="4"/>
  <c r="E15" i="4"/>
  <c r="E16" i="4"/>
  <c r="E22" i="4"/>
  <c r="H22" i="4"/>
  <c r="F23" i="4"/>
  <c r="E25" i="4"/>
  <c r="K17" i="1" s="1"/>
  <c r="F25" i="4"/>
  <c r="G25" i="4"/>
  <c r="H25" i="4"/>
  <c r="E35" i="4"/>
  <c r="G12" i="1" s="1"/>
  <c r="F35" i="4"/>
  <c r="G35" i="4"/>
  <c r="H35" i="4"/>
  <c r="E36" i="4"/>
  <c r="L13" i="1" s="1"/>
  <c r="F36" i="4"/>
  <c r="G36" i="4"/>
  <c r="H36" i="4"/>
  <c r="E28" i="4"/>
  <c r="E32" i="4"/>
  <c r="F32" i="4" s="1"/>
  <c r="G32" i="4" s="1"/>
  <c r="H32" i="4" s="1"/>
  <c r="E33" i="4"/>
  <c r="F33" i="4" s="1"/>
  <c r="G33" i="4" s="1"/>
  <c r="H33" i="4" s="1"/>
  <c r="E34" i="4"/>
  <c r="F34" i="4"/>
  <c r="G34" i="4"/>
  <c r="H34" i="4"/>
  <c r="C44" i="2"/>
  <c r="E173" i="1"/>
  <c r="N173" i="1"/>
  <c r="O173" i="1"/>
  <c r="P173" i="1"/>
  <c r="D173" i="1"/>
  <c r="D29" i="2"/>
  <c r="F27" i="4"/>
  <c r="E27" i="4"/>
  <c r="H24" i="4"/>
  <c r="E24" i="4"/>
  <c r="H27" i="4"/>
  <c r="G27" i="4"/>
  <c r="F12" i="1" l="1"/>
  <c r="F20" i="1"/>
  <c r="F28" i="1"/>
  <c r="F36" i="1"/>
  <c r="F17" i="1"/>
  <c r="F34" i="1"/>
  <c r="F11" i="1"/>
  <c r="F13" i="1"/>
  <c r="F21" i="1"/>
  <c r="F29" i="1"/>
  <c r="F37" i="1"/>
  <c r="F38" i="1"/>
  <c r="F23" i="1"/>
  <c r="F18" i="1"/>
  <c r="F35" i="1"/>
  <c r="F14" i="1"/>
  <c r="F22" i="1"/>
  <c r="F30" i="1"/>
  <c r="F31" i="1"/>
  <c r="F39" i="1"/>
  <c r="F25" i="1"/>
  <c r="F26" i="1"/>
  <c r="F27" i="1"/>
  <c r="F15" i="1"/>
  <c r="F19" i="1"/>
  <c r="F16" i="1"/>
  <c r="F24" i="1"/>
  <c r="F32" i="1"/>
  <c r="F10" i="1"/>
  <c r="D26" i="2" s="1"/>
  <c r="F33" i="1"/>
  <c r="I15" i="1"/>
  <c r="I23" i="1"/>
  <c r="I31" i="1"/>
  <c r="I39" i="1"/>
  <c r="I18" i="1"/>
  <c r="I26" i="1"/>
  <c r="I34" i="1"/>
  <c r="I11" i="1"/>
  <c r="I19" i="1"/>
  <c r="I27" i="1"/>
  <c r="I35" i="1"/>
  <c r="I20" i="1"/>
  <c r="I28" i="1"/>
  <c r="I21" i="1"/>
  <c r="I29" i="1"/>
  <c r="I30" i="1"/>
  <c r="I16" i="1"/>
  <c r="I24" i="1"/>
  <c r="I32" i="1"/>
  <c r="I10" i="1"/>
  <c r="D22" i="2" s="1"/>
  <c r="I17" i="1"/>
  <c r="I25" i="1"/>
  <c r="I33" i="1"/>
  <c r="I12" i="1"/>
  <c r="I36" i="1"/>
  <c r="I13" i="1"/>
  <c r="I37" i="1"/>
  <c r="I22" i="1"/>
  <c r="I38" i="1"/>
  <c r="I14" i="1"/>
  <c r="J16" i="1"/>
  <c r="J24" i="1"/>
  <c r="J32" i="1"/>
  <c r="J10" i="1"/>
  <c r="D20" i="2" s="1"/>
  <c r="J19" i="1"/>
  <c r="J27" i="1"/>
  <c r="J35" i="1"/>
  <c r="J21" i="1"/>
  <c r="J29" i="1"/>
  <c r="J37" i="1"/>
  <c r="J14" i="1"/>
  <c r="J38" i="1"/>
  <c r="J15" i="1"/>
  <c r="J31" i="1"/>
  <c r="J39" i="1"/>
  <c r="J17" i="1"/>
  <c r="J25" i="1"/>
  <c r="J33" i="1"/>
  <c r="J18" i="1"/>
  <c r="J26" i="1"/>
  <c r="J34" i="1"/>
  <c r="J13" i="1"/>
  <c r="J30" i="1"/>
  <c r="J11" i="1"/>
  <c r="J22" i="1"/>
  <c r="J23" i="1"/>
  <c r="J12" i="1"/>
  <c r="J20" i="1"/>
  <c r="J28" i="1"/>
  <c r="J36" i="1"/>
  <c r="E29" i="4"/>
  <c r="F29" i="4" s="1"/>
  <c r="G29" i="4" s="1"/>
  <c r="H29" i="4" s="1"/>
  <c r="G35" i="1"/>
  <c r="G19" i="1"/>
  <c r="G31" i="1"/>
  <c r="G15" i="1"/>
  <c r="G27" i="1"/>
  <c r="G39" i="1"/>
  <c r="G23" i="1"/>
  <c r="G11" i="1"/>
  <c r="K24" i="1"/>
  <c r="L10" i="1"/>
  <c r="D25" i="2" s="1"/>
  <c r="L36" i="1"/>
  <c r="L32" i="1"/>
  <c r="L28" i="1"/>
  <c r="L24" i="1"/>
  <c r="L20" i="1"/>
  <c r="L16" i="1"/>
  <c r="L12" i="1"/>
  <c r="F28" i="4"/>
  <c r="G38" i="1"/>
  <c r="G34" i="1"/>
  <c r="G30" i="1"/>
  <c r="G26" i="1"/>
  <c r="G22" i="1"/>
  <c r="G18" i="1"/>
  <c r="G10" i="1"/>
  <c r="D24" i="2" s="1"/>
  <c r="K39" i="1"/>
  <c r="K23" i="1"/>
  <c r="L39" i="1"/>
  <c r="L35" i="1"/>
  <c r="L31" i="1"/>
  <c r="L27" i="1"/>
  <c r="L23" i="1"/>
  <c r="L19" i="1"/>
  <c r="L15" i="1"/>
  <c r="L11" i="1"/>
  <c r="G37" i="1"/>
  <c r="G33" i="1"/>
  <c r="G29" i="1"/>
  <c r="G25" i="1"/>
  <c r="G21" i="1"/>
  <c r="G17" i="1"/>
  <c r="G13" i="1"/>
  <c r="K32" i="1"/>
  <c r="K16" i="1"/>
  <c r="L38" i="1"/>
  <c r="L34" i="1"/>
  <c r="L30" i="1"/>
  <c r="L26" i="1"/>
  <c r="L22" i="1"/>
  <c r="L18" i="1"/>
  <c r="L14" i="1"/>
  <c r="G14" i="1"/>
  <c r="G36" i="1"/>
  <c r="G32" i="1"/>
  <c r="G28" i="1"/>
  <c r="G24" i="1"/>
  <c r="G20" i="1"/>
  <c r="G16" i="1"/>
  <c r="K31" i="1"/>
  <c r="K15" i="1"/>
  <c r="L37" i="1"/>
  <c r="L33" i="1"/>
  <c r="L29" i="1"/>
  <c r="L25" i="1"/>
  <c r="L21" i="1"/>
  <c r="L17" i="1"/>
  <c r="K38" i="1"/>
  <c r="K30" i="1"/>
  <c r="K22" i="1"/>
  <c r="K14" i="1"/>
  <c r="K37" i="1"/>
  <c r="K29" i="1"/>
  <c r="K21" i="1"/>
  <c r="K13" i="1"/>
  <c r="K36" i="1"/>
  <c r="K28" i="1"/>
  <c r="K20" i="1"/>
  <c r="K12" i="1"/>
  <c r="K35" i="1"/>
  <c r="K27" i="1"/>
  <c r="K19" i="1"/>
  <c r="K11" i="1"/>
  <c r="K10" i="1"/>
  <c r="D21" i="2" s="1"/>
  <c r="K34" i="1"/>
  <c r="K26" i="1"/>
  <c r="K18" i="1"/>
  <c r="K33" i="1"/>
  <c r="K25" i="1"/>
  <c r="E17" i="4"/>
  <c r="E19" i="4" s="1"/>
  <c r="D30" i="4" s="1"/>
  <c r="H19" i="1" s="1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7" i="7"/>
  <c r="E37" i="4" l="1"/>
  <c r="G28" i="4"/>
  <c r="F37" i="4"/>
  <c r="H21" i="1"/>
  <c r="H20" i="1"/>
  <c r="H17" i="1"/>
  <c r="H12" i="1"/>
  <c r="H16" i="1"/>
  <c r="H18" i="1"/>
  <c r="H15" i="1"/>
  <c r="H11" i="1"/>
  <c r="H14" i="1"/>
  <c r="H10" i="1"/>
  <c r="D23" i="2" s="1"/>
  <c r="H13" i="1"/>
  <c r="H23" i="7"/>
  <c r="H24" i="7" s="1"/>
  <c r="H25" i="1"/>
  <c r="H33" i="1"/>
  <c r="H26" i="1"/>
  <c r="H34" i="1"/>
  <c r="H27" i="1"/>
  <c r="H35" i="1"/>
  <c r="H28" i="1"/>
  <c r="H36" i="1"/>
  <c r="H29" i="1"/>
  <c r="H37" i="1"/>
  <c r="H24" i="1"/>
  <c r="H22" i="1"/>
  <c r="H30" i="1"/>
  <c r="H38" i="1"/>
  <c r="H23" i="1"/>
  <c r="H31" i="1"/>
  <c r="H39" i="1"/>
  <c r="H32" i="1"/>
  <c r="E30" i="4"/>
  <c r="F30" i="4"/>
  <c r="G30" i="4"/>
  <c r="H30" i="4"/>
  <c r="L173" i="1"/>
  <c r="G173" i="1"/>
  <c r="K173" i="1"/>
  <c r="J173" i="1"/>
  <c r="I173" i="1"/>
  <c r="H28" i="4" l="1"/>
  <c r="H37" i="4" s="1"/>
  <c r="G37" i="4"/>
  <c r="H25" i="7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F173" i="1"/>
  <c r="Q24" i="1"/>
  <c r="Q38" i="1"/>
  <c r="Q32" i="1"/>
  <c r="Q21" i="1"/>
  <c r="S11" i="1"/>
  <c r="S37" i="1"/>
  <c r="Q16" i="1"/>
  <c r="Q28" i="1"/>
  <c r="Q39" i="1"/>
  <c r="Q13" i="1"/>
  <c r="Q35" i="1"/>
  <c r="S27" i="1"/>
  <c r="S22" i="1"/>
  <c r="Q33" i="1"/>
  <c r="Q17" i="1"/>
  <c r="S30" i="1"/>
  <c r="S12" i="1"/>
  <c r="Q34" i="1"/>
  <c r="Q25" i="1"/>
  <c r="Q36" i="1"/>
  <c r="Q15" i="1"/>
  <c r="Q19" i="1"/>
  <c r="Q20" i="1"/>
  <c r="Q26" i="1"/>
  <c r="Q14" i="1"/>
  <c r="Q23" i="1"/>
  <c r="Q31" i="1"/>
  <c r="Q29" i="1"/>
  <c r="Q18" i="1"/>
  <c r="S24" i="1"/>
  <c r="M173" i="1"/>
  <c r="S34" i="1"/>
  <c r="S38" i="1"/>
  <c r="H6" i="7" l="1"/>
  <c r="G8" i="7" s="1"/>
  <c r="Q27" i="1"/>
  <c r="Q11" i="1"/>
  <c r="Q12" i="1"/>
  <c r="S39" i="1"/>
  <c r="S21" i="1"/>
  <c r="S16" i="1"/>
  <c r="Q30" i="1"/>
  <c r="S32" i="1"/>
  <c r="S35" i="1"/>
  <c r="S28" i="1"/>
  <c r="S13" i="1"/>
  <c r="Q37" i="1"/>
  <c r="Q22" i="1"/>
  <c r="S15" i="1"/>
  <c r="S17" i="1"/>
  <c r="S14" i="1"/>
  <c r="S33" i="1"/>
  <c r="S36" i="1"/>
  <c r="S26" i="1"/>
  <c r="Q10" i="1"/>
  <c r="S20" i="1"/>
  <c r="S19" i="1"/>
  <c r="S10" i="1"/>
  <c r="S25" i="1"/>
  <c r="S23" i="1"/>
  <c r="H173" i="1"/>
  <c r="S173" i="1" s="1"/>
  <c r="S18" i="1"/>
  <c r="S29" i="1"/>
  <c r="S31" i="1"/>
  <c r="D37" i="2" l="1"/>
  <c r="D41" i="2" s="1"/>
  <c r="Q173" i="1"/>
</calcChain>
</file>

<file path=xl/comments1.xml><?xml version="1.0" encoding="utf-8"?>
<comments xmlns="http://schemas.openxmlformats.org/spreadsheetml/2006/main">
  <authors>
    <author>HARDIE Tania [Specialist Services]</author>
    <author xml:space="preserve">SMITH Peter 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>$50 Opt Out Fee applies 
Refer BOTP Colum 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Refer to the Team Arrangements for Team Total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Refer to Team Arrangements for Travel Days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>$50 Opt Out Fee applies to Airfare column
BOTP Column D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Refer to Team Arrangements for Total No. of Officials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>Refer to Team Arrangements for Accomodation Days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 xml:space="preserve">Check to see if we are to charge any Association costs for Funded Officials
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Refer to the Team Arrangements and calculate how much Accomadation is per day per person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SMITH Peter :</t>
        </r>
        <r>
          <rPr>
            <sz val="9"/>
            <color indexed="81"/>
            <rFont val="Tahoma"/>
            <family val="2"/>
          </rPr>
          <t xml:space="preserve">
Uniforms are included on a once off basis. A reappointed official is entitled to $150 annual uniform allowance. Additional items are the responsibility of the official.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 xml:space="preserve">Auto Sum 
Adds up the Returning officials
$150 x # of Returning Officials 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Auto Sum 
Adds up the new Officials Allowance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Auto Sum
Individual Allowance
$60 per day x No. of Travel Days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Auto Sum 
</t>
        </r>
        <r>
          <rPr>
            <sz val="9"/>
            <color indexed="81"/>
            <rFont val="Tahoma"/>
            <family val="2"/>
          </rPr>
          <t xml:space="preserve">Grand Total Allowance all Officials
No. of officials x $60 per day x No. of Travel Days
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 xml:space="preserve">Obtain the figure from the Sport Bulletin 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>Obtain the figure from the Sport Bulletin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Standard Charge - Does not change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 xml:space="preserve">Auto Sum 
Refer Cell D29 "Officals Levy"
This total is divided by no. of players to give per player charge to cover Officials Shortfall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Get the figure from Team  Arrangements Spreadsheet
BOTP Colum D</t>
        </r>
      </text>
    </comment>
    <comment ref="D23" authorId="0" shapeId="0">
      <text>
        <r>
          <rPr>
            <sz val="9"/>
            <color indexed="81"/>
            <rFont val="Tahoma"/>
            <family val="2"/>
          </rPr>
          <t>Get the figure From Team Arrangements Spreadsheet
BOTP Colum E</t>
        </r>
      </text>
    </comment>
    <comment ref="D24" authorId="0" shapeId="0">
      <text>
        <r>
          <rPr>
            <sz val="9"/>
            <color indexed="81"/>
            <rFont val="Tahoma"/>
            <family val="2"/>
          </rPr>
          <t>Get the figure from the Team Arrangements  Spreadsheet
BOTP Column J</t>
        </r>
      </text>
    </comment>
    <comment ref="D25" authorId="0" shapeId="0">
      <text>
        <r>
          <rPr>
            <sz val="9"/>
            <color indexed="81"/>
            <rFont val="Tahoma"/>
            <family val="2"/>
          </rPr>
          <t>Refer to the Bulletin for the figure
BOTP Column K</t>
        </r>
      </text>
    </comment>
    <comment ref="D27" authorId="0" shapeId="0">
      <text>
        <r>
          <rPr>
            <sz val="9"/>
            <color indexed="81"/>
            <rFont val="Tahoma"/>
            <family val="2"/>
          </rPr>
          <t>Refer to Sport Bulletin for Price
BOPT I 
the formula set to round up to the nearest dollar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sz val="9"/>
            <color indexed="81"/>
            <rFont val="Tahoma"/>
            <family val="2"/>
          </rPr>
          <t xml:space="preserve">Standard Charge - nothing to do here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BOPT Column F</t>
        </r>
      </text>
    </comment>
    <comment ref="D29" authorId="0" shapeId="0">
      <text>
        <r>
          <rPr>
            <sz val="9"/>
            <color indexed="81"/>
            <rFont val="Tahoma"/>
            <family val="2"/>
          </rPr>
          <t>Automatic Sum
Figure comes from the Team Prep Costs Sheet
This includes Pool A &amp; B
BOTP Column H</t>
        </r>
      </text>
    </comment>
    <comment ref="D30" authorId="0" shapeId="0">
      <text>
        <r>
          <rPr>
            <sz val="9"/>
            <color indexed="81"/>
            <rFont val="Tahoma"/>
            <family val="2"/>
          </rPr>
          <t xml:space="preserve">Automatic Sum 
Officials costs divided by No. of Players (D18) 
BOTP Column H
</t>
        </r>
      </text>
    </comment>
    <comment ref="D32" authorId="0" shapeId="0">
      <text>
        <r>
          <rPr>
            <sz val="9"/>
            <color indexed="81"/>
            <rFont val="Tahoma"/>
            <family val="2"/>
          </rPr>
          <t xml:space="preserve">Figure from the Tour Leader
BOTP Column N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Figure from the Tour Leader 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Figure from the Tour Leader </t>
        </r>
      </text>
    </comment>
    <comment ref="D35" authorId="0" shapeId="0">
      <text>
        <r>
          <rPr>
            <sz val="9"/>
            <color indexed="81"/>
            <rFont val="Tahoma"/>
            <family val="2"/>
          </rPr>
          <t>Standard Charge - nothing to do here
BOTP Column G</t>
        </r>
      </text>
    </comment>
    <comment ref="D36" authorId="0" shapeId="0">
      <text>
        <r>
          <rPr>
            <sz val="9"/>
            <color indexed="81"/>
            <rFont val="Tahoma"/>
            <family val="2"/>
          </rPr>
          <t>Standard charge - nothing to do here 
BOTP Column L</t>
        </r>
      </text>
    </comment>
  </commentList>
</comments>
</file>

<file path=xl/comments2.xml><?xml version="1.0" encoding="utf-8"?>
<comments xmlns="http://schemas.openxmlformats.org/spreadsheetml/2006/main">
  <authors>
    <author>HARDIE Tania [Specialist Services]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Tour Leader may be in several photos.  $20 ea </t>
        </r>
      </text>
    </comment>
    <comment ref="A58" authorId="0" shapeId="0">
      <text>
        <r>
          <rPr>
            <sz val="9"/>
            <color indexed="81"/>
            <rFont val="Tahoma"/>
            <family val="2"/>
          </rPr>
          <t xml:space="preserve">Example
Airfares, Uniform, Accomodation, Food etc
</t>
        </r>
      </text>
    </comment>
  </commentList>
</comments>
</file>

<file path=xl/comments3.xml><?xml version="1.0" encoding="utf-8"?>
<comments xmlns="http://schemas.openxmlformats.org/spreadsheetml/2006/main">
  <authors>
    <author>DET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DET:</t>
        </r>
        <r>
          <rPr>
            <sz val="8"/>
            <color indexed="81"/>
            <rFont val="Tahoma"/>
            <family val="2"/>
          </rPr>
          <t xml:space="preserve">
Dates will automatically fill in here based on Column A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SSWA:</t>
        </r>
        <r>
          <rPr>
            <sz val="8"/>
            <color indexed="81"/>
            <rFont val="Tahoma"/>
            <family val="2"/>
          </rPr>
          <t xml:space="preserve">
Name of Sport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>SSWA:</t>
        </r>
        <r>
          <rPr>
            <sz val="8"/>
            <color indexed="81"/>
            <rFont val="Tahoma"/>
            <family val="2"/>
          </rPr>
          <t xml:space="preserve">
Sport Debit Card Number</t>
        </r>
      </text>
    </comment>
  </commentList>
</comments>
</file>

<file path=xl/sharedStrings.xml><?xml version="1.0" encoding="utf-8"?>
<sst xmlns="http://schemas.openxmlformats.org/spreadsheetml/2006/main" count="374" uniqueCount="259">
  <si>
    <t>BREAKDOWN OF TEAM PAYMENTS</t>
  </si>
  <si>
    <t xml:space="preserve">Please specify the amount paid for each student for each item. </t>
  </si>
  <si>
    <t>Airfare</t>
  </si>
  <si>
    <t>Accom</t>
  </si>
  <si>
    <t>Uniform</t>
  </si>
  <si>
    <t>Transpt</t>
  </si>
  <si>
    <t>SPORT:</t>
  </si>
  <si>
    <t>Levy</t>
  </si>
  <si>
    <t xml:space="preserve">Team </t>
  </si>
  <si>
    <t>Tourn</t>
  </si>
  <si>
    <t>Photo</t>
  </si>
  <si>
    <t>Contin</t>
  </si>
  <si>
    <t>gency</t>
  </si>
  <si>
    <t>Firstname</t>
  </si>
  <si>
    <t>Surname</t>
  </si>
  <si>
    <t>Other</t>
  </si>
  <si>
    <t>LESS:</t>
  </si>
  <si>
    <t>Deposit</t>
  </si>
  <si>
    <t>TOTAL</t>
  </si>
  <si>
    <t>Balance to be Paid</t>
  </si>
  <si>
    <t>SSA</t>
  </si>
  <si>
    <t xml:space="preserve">SSWA </t>
  </si>
  <si>
    <t>ABN: 25 492 318 440</t>
  </si>
  <si>
    <t>Sport:</t>
  </si>
  <si>
    <t>FIXED</t>
  </si>
  <si>
    <t>Educational Excursion</t>
  </si>
  <si>
    <t>Tournament Levy</t>
  </si>
  <si>
    <t>Team Levy</t>
  </si>
  <si>
    <t xml:space="preserve">SSA Student Levy </t>
  </si>
  <si>
    <t>Food</t>
  </si>
  <si>
    <t>OPTIONAL</t>
  </si>
  <si>
    <t>Accommodation</t>
  </si>
  <si>
    <t>OTHER</t>
  </si>
  <si>
    <t>DEPOSIT</t>
  </si>
  <si>
    <t>Excur.</t>
  </si>
  <si>
    <t>INV #</t>
  </si>
  <si>
    <t>Badges #</t>
  </si>
  <si>
    <t>Tags #</t>
  </si>
  <si>
    <t>Invoice #</t>
  </si>
  <si>
    <t xml:space="preserve">Contingency </t>
  </si>
  <si>
    <t>Transport</t>
  </si>
  <si>
    <t>DUE DATE:</t>
  </si>
  <si>
    <t>ADDRESS</t>
  </si>
  <si>
    <t>LINE 1</t>
  </si>
  <si>
    <t>LINE 2</t>
  </si>
  <si>
    <t>OFFICIALS</t>
  </si>
  <si>
    <t>* All payments due before:</t>
  </si>
  <si>
    <t>school.sport@education.wa.edu.au</t>
  </si>
  <si>
    <t>www.schoolsportwa.com.au</t>
  </si>
  <si>
    <t>/opt out fee</t>
  </si>
  <si>
    <t xml:space="preserve">  WA  </t>
  </si>
  <si>
    <t>Add 1</t>
  </si>
  <si>
    <t>Add 2</t>
  </si>
  <si>
    <t>formula</t>
  </si>
  <si>
    <t>Travel date:</t>
  </si>
  <si>
    <t>Option 1A - All with SSWA</t>
  </si>
  <si>
    <t>Option 2B - Own Airfare, own Accomm</t>
  </si>
  <si>
    <t>Total No. of players</t>
  </si>
  <si>
    <t>No. of travel days</t>
  </si>
  <si>
    <t>Option 2A - Own airfare, SSWA accomm</t>
  </si>
  <si>
    <t>Option 1B - SSWA airfare, own accomm</t>
  </si>
  <si>
    <t>No. of accomm days</t>
  </si>
  <si>
    <t>OFFICE USE:</t>
  </si>
  <si>
    <t>State Association Contribution</t>
  </si>
  <si>
    <t>OFFICIALS:</t>
  </si>
  <si>
    <t>Unit Cost</t>
  </si>
  <si>
    <t>Name</t>
  </si>
  <si>
    <t>Amount</t>
  </si>
  <si>
    <t>Accommodation (per day)</t>
  </si>
  <si>
    <t>State Association (SSA) contribution to costs associated with funded official.  (Where the SSA is funding additional staff)</t>
  </si>
  <si>
    <t>TOTAL OFFICIALS COSTS</t>
  </si>
  <si>
    <t>Balance to be included in final student amount</t>
  </si>
  <si>
    <t>PLAYERS:</t>
  </si>
  <si>
    <t>Option 1A</t>
  </si>
  <si>
    <t>Option 2A</t>
  </si>
  <si>
    <t>Option 2B</t>
  </si>
  <si>
    <t>Option 1B</t>
  </si>
  <si>
    <t>Accommodation per night</t>
  </si>
  <si>
    <t>LEVIES:</t>
  </si>
  <si>
    <t>Contingency per player</t>
  </si>
  <si>
    <t>SSA Levy</t>
  </si>
  <si>
    <t>OTHER:</t>
  </si>
  <si>
    <t>Other (please detail)</t>
  </si>
  <si>
    <t>TOTAL COST PER PLAYER</t>
  </si>
  <si>
    <t>BUDGET APPROVED</t>
  </si>
  <si>
    <t>FINANCE OFFICER</t>
  </si>
  <si>
    <t>DATE</t>
  </si>
  <si>
    <t>Ice</t>
  </si>
  <si>
    <t>Washing</t>
  </si>
  <si>
    <t>Equipment</t>
  </si>
  <si>
    <t>Blood rule uniform</t>
  </si>
  <si>
    <t>Total Team Prep Levy</t>
  </si>
  <si>
    <t>Team prizes</t>
  </si>
  <si>
    <t>PHONE</t>
  </si>
  <si>
    <t xml:space="preserve"> [Please select Interstate Team Fees]</t>
  </si>
  <si>
    <t>Please pay via the SSWA Website</t>
  </si>
  <si>
    <t>Misc exp- eg photo, badges, tags</t>
  </si>
  <si>
    <t>SSWA Interstate Package</t>
  </si>
  <si>
    <t>EMAIL</t>
  </si>
  <si>
    <t>IS pkg</t>
  </si>
  <si>
    <t>Stationery</t>
  </si>
  <si>
    <t>Sponsorship</t>
  </si>
  <si>
    <t>State Team Medals @ $5 each</t>
  </si>
  <si>
    <t>Parking and Tolls on tour</t>
  </si>
  <si>
    <t>S'Ship</t>
  </si>
  <si>
    <t>Parent 1 email</t>
  </si>
  <si>
    <t xml:space="preserve"> </t>
  </si>
  <si>
    <t>Parent</t>
  </si>
  <si>
    <t>Inv</t>
  </si>
  <si>
    <t>SSWA IS Package</t>
  </si>
  <si>
    <t>Contingency</t>
  </si>
  <si>
    <t>Officials Levy</t>
  </si>
  <si>
    <t>Other/SShip</t>
  </si>
  <si>
    <t>ADDRESS 1</t>
  </si>
  <si>
    <t>ADDRESS 2</t>
  </si>
  <si>
    <t>Airfare/Opt-out Fee</t>
  </si>
  <si>
    <t>for the period</t>
  </si>
  <si>
    <t>- Number receipts &amp; paste them onto A4 paper</t>
  </si>
  <si>
    <t>TO</t>
  </si>
  <si>
    <t>- photocopy the A4 pages</t>
  </si>
  <si>
    <t>Budget Remaining:</t>
  </si>
  <si>
    <t>% Budget Spent</t>
  </si>
  <si>
    <t>Date</t>
  </si>
  <si>
    <t>Receipt No.</t>
  </si>
  <si>
    <t>Supplier</t>
  </si>
  <si>
    <t>Invoice Amount</t>
  </si>
  <si>
    <t>Debit Card Budget</t>
  </si>
  <si>
    <t>Interstate Team</t>
  </si>
  <si>
    <t>Debit Card No.</t>
  </si>
  <si>
    <t>#</t>
  </si>
  <si>
    <t>Balance Avail</t>
  </si>
  <si>
    <t xml:space="preserve">SSWA CASH SHEET - [Sport] </t>
  </si>
  <si>
    <t>Receipt &amp; On B/Sment</t>
  </si>
  <si>
    <r>
      <t xml:space="preserve">Category               </t>
    </r>
    <r>
      <rPr>
        <b/>
        <sz val="9"/>
        <color theme="3" tint="0.39997558519241921"/>
        <rFont val="Arial"/>
        <family val="2"/>
      </rPr>
      <t>select from drop down</t>
    </r>
  </si>
  <si>
    <t>Name of Person making the purchase</t>
  </si>
  <si>
    <t>Details                                                                                          (description of purchase)</t>
  </si>
  <si>
    <t>Total Cost per Player</t>
  </si>
  <si>
    <t>Uniform Other</t>
  </si>
  <si>
    <t>Team Preparation BUDGET</t>
  </si>
  <si>
    <t>INCOME</t>
  </si>
  <si>
    <t>Championship Levy</t>
  </si>
  <si>
    <t>Team Prep Levy</t>
  </si>
  <si>
    <t>Uniforms (returning)</t>
  </si>
  <si>
    <t>Uniforms (new)</t>
  </si>
  <si>
    <t xml:space="preserve">Allowance ($60/Day)   </t>
  </si>
  <si>
    <t>Total no. Officials</t>
  </si>
  <si>
    <t>TEAM</t>
  </si>
  <si>
    <t>EXPENSES</t>
  </si>
  <si>
    <t>Additional staff (e.g Asst coach, sports trainer)</t>
  </si>
  <si>
    <t>Officials Allowance</t>
  </si>
  <si>
    <t>Presentation Night (venue hire, food etc)</t>
  </si>
  <si>
    <t>Trial Costs</t>
  </si>
  <si>
    <t>Medical</t>
  </si>
  <si>
    <t>Venue Hire</t>
  </si>
  <si>
    <t>Medical (First Aid, Ice)</t>
  </si>
  <si>
    <t>Physio/Sports Trainer</t>
  </si>
  <si>
    <t>Other personnel</t>
  </si>
  <si>
    <t>Training Costs</t>
  </si>
  <si>
    <t>Referees / Umpires</t>
  </si>
  <si>
    <t>PRE TOUR</t>
  </si>
  <si>
    <t>ON TOUR</t>
  </si>
  <si>
    <t>Student Official costs eg. airfare, accom, uniform, food</t>
  </si>
  <si>
    <t>General</t>
  </si>
  <si>
    <t>POST TOUR</t>
  </si>
  <si>
    <t>Vehicle Hire - Total Amt</t>
  </si>
  <si>
    <t>Fuel</t>
  </si>
  <si>
    <t>Taxis</t>
  </si>
  <si>
    <t>Recovery eg. Powerade, lollies, fruit</t>
  </si>
  <si>
    <t>Additional Excursions</t>
  </si>
  <si>
    <t>Team Function</t>
  </si>
  <si>
    <t>No. of players</t>
  </si>
  <si>
    <t>TOTAL INCOME</t>
  </si>
  <si>
    <t>Grand Total</t>
  </si>
  <si>
    <t>Officials Dinner</t>
  </si>
  <si>
    <t>Trial fees received</t>
  </si>
  <si>
    <t>Please complete this sheet EACH time Cash is distributed to players / officials for any activity.   Please use a different sheet for each day/allocation</t>
  </si>
  <si>
    <t>SHEET #  1</t>
  </si>
  <si>
    <t>STAFF / OFFICIALS</t>
  </si>
  <si>
    <t>PLAYERS NAME</t>
  </si>
  <si>
    <t xml:space="preserve">AMOUNT GIVEN </t>
  </si>
  <si>
    <t>PLAYER SIGNATURE</t>
  </si>
  <si>
    <t>PURPOSE FOR CASH</t>
  </si>
  <si>
    <t>STAFF/OFFICIAL SIGNATURE</t>
  </si>
  <si>
    <t>AMOUNT GIVEN</t>
  </si>
  <si>
    <t>Date: _______________________</t>
  </si>
  <si>
    <r>
      <t>Manager sign:____________________</t>
    </r>
    <r>
      <rPr>
        <u/>
        <sz val="12"/>
        <rFont val="Calibri"/>
        <family val="2"/>
        <scheme val="minor"/>
      </rPr>
      <t xml:space="preserve">                             ______</t>
    </r>
  </si>
  <si>
    <t>Other Contract Personnel</t>
  </si>
  <si>
    <t>Other (Please Detail)</t>
  </si>
  <si>
    <t>GRAND TOTAL PRE-TOUR EXPENSES</t>
  </si>
  <si>
    <t>GRAND TOTAL POST TOUR EXPENSES</t>
  </si>
  <si>
    <t>Camp</t>
  </si>
  <si>
    <t>Camp Profit or Loss</t>
  </si>
  <si>
    <t>Sub Total Inc GST</t>
  </si>
  <si>
    <t>Umpires (ex gst)</t>
  </si>
  <si>
    <t xml:space="preserve">Sub Total Ex GST </t>
  </si>
  <si>
    <t>Total Income Inc GST</t>
  </si>
  <si>
    <t>Overall Profit/Loss (ex GST)</t>
  </si>
  <si>
    <t>Students Attending :</t>
  </si>
  <si>
    <r>
      <t>Camp Expenses</t>
    </r>
    <r>
      <rPr>
        <b/>
        <sz val="14"/>
        <rFont val="Calibri"/>
        <family val="2"/>
      </rPr>
      <t xml:space="preserve"> </t>
    </r>
    <r>
      <rPr>
        <b/>
        <u/>
        <sz val="14"/>
        <rFont val="Calibri"/>
        <family val="2"/>
      </rPr>
      <t>(Inc GST)</t>
    </r>
  </si>
  <si>
    <r>
      <t xml:space="preserve">Camp Expenses </t>
    </r>
    <r>
      <rPr>
        <b/>
        <u/>
        <sz val="14"/>
        <rFont val="Calibri"/>
        <family val="2"/>
      </rPr>
      <t xml:space="preserve">(Ex GST) </t>
    </r>
  </si>
  <si>
    <t>Total Expense</t>
  </si>
  <si>
    <t>Other (Please Detail )</t>
  </si>
  <si>
    <t>GRAND TOTAL "ON TOUR" EXPENSES</t>
  </si>
  <si>
    <t>TOUR EXPENSE 20XX</t>
  </si>
  <si>
    <t>Grand Total of Combined Expense</t>
  </si>
  <si>
    <t>Other - Jumper Replacement</t>
  </si>
  <si>
    <t>Other - Hydrotherapy</t>
  </si>
  <si>
    <t xml:space="preserve">Photos, extra </t>
  </si>
  <si>
    <t>Contract Personnel</t>
  </si>
  <si>
    <t>Catering</t>
  </si>
  <si>
    <t>CAMP ATTENDANCE</t>
  </si>
  <si>
    <t>Camp Income (Inc GST)</t>
  </si>
  <si>
    <t>TOTAL ATTENDING</t>
  </si>
  <si>
    <t>Charge Students</t>
  </si>
  <si>
    <t>Staff Attending @ Nil Cost</t>
  </si>
  <si>
    <r>
      <rPr>
        <b/>
        <sz val="14"/>
        <rFont val="Calibri"/>
        <family val="2"/>
        <scheme val="minor"/>
      </rPr>
      <t>Sport Coordinator:</t>
    </r>
    <r>
      <rPr>
        <sz val="14"/>
        <rFont val="Calibri"/>
        <family val="2"/>
        <scheme val="minor"/>
      </rPr>
      <t xml:space="preserve"> </t>
    </r>
  </si>
  <si>
    <r>
      <rPr>
        <b/>
        <sz val="14"/>
        <rFont val="Calibri"/>
        <family val="2"/>
        <scheme val="minor"/>
      </rPr>
      <t xml:space="preserve">Cost Centre </t>
    </r>
    <r>
      <rPr>
        <sz val="14"/>
        <rFont val="Calibri"/>
        <family val="2"/>
        <scheme val="minor"/>
      </rPr>
      <t>:</t>
    </r>
  </si>
  <si>
    <t>CAMP 20XX</t>
  </si>
  <si>
    <t>Students to be Charged</t>
  </si>
  <si>
    <t>Items to be included on the Debit Card (refer grey shaded On Tour Expenses)</t>
  </si>
  <si>
    <t>Additional Staff Food</t>
  </si>
  <si>
    <t>Parking and Tolls</t>
  </si>
  <si>
    <t>Taxis/Transport</t>
  </si>
  <si>
    <t>Other - (Please Detail)</t>
  </si>
  <si>
    <t>Total funds to be Trf'd to Sport Debit Card</t>
  </si>
  <si>
    <t>GRAND TOTAL CASH TO STAFF</t>
  </si>
  <si>
    <t>GRAND TOTAL CASH TO KIDS</t>
  </si>
  <si>
    <t xml:space="preserve">TOTAL CASH                  HANDED OUT  </t>
  </si>
  <si>
    <t>OFFICE USE ONLY</t>
  </si>
  <si>
    <t xml:space="preserve">Student Official Costs </t>
  </si>
  <si>
    <t>Officials Food</t>
  </si>
  <si>
    <t>Player Food</t>
  </si>
  <si>
    <t>How many are new Officials</t>
  </si>
  <si>
    <t>Less SSWA officials subsidy – $1100/official</t>
  </si>
  <si>
    <t>Balance Owing</t>
  </si>
  <si>
    <t>Meal Costs</t>
  </si>
  <si>
    <t>Other (Please Specify)</t>
  </si>
  <si>
    <t>Smith</t>
  </si>
  <si>
    <t>151 Royal Street</t>
  </si>
  <si>
    <t>East Perth</t>
  </si>
  <si>
    <t>Peter</t>
  </si>
  <si>
    <t xml:space="preserve"> WA </t>
  </si>
  <si>
    <t>East Perth WA 6004</t>
  </si>
  <si>
    <t>Total (inclusive of GST) :</t>
  </si>
  <si>
    <t>Balance Due:</t>
  </si>
  <si>
    <t>Less Payments Received to Date :</t>
  </si>
  <si>
    <t>School Sport WA Inc</t>
  </si>
  <si>
    <t>TAX INVOICE</t>
  </si>
  <si>
    <t>Phone: 9264 4879</t>
  </si>
  <si>
    <t>PLEASE NOTE</t>
  </si>
  <si>
    <t>Nett Amt by Filter</t>
  </si>
  <si>
    <t>Percentage of Budget</t>
  </si>
  <si>
    <t xml:space="preserve">Other </t>
  </si>
  <si>
    <t>* if sponsorship has been applied for - you must make note of the Customer Invoice raised. Chq No. and date banked</t>
  </si>
  <si>
    <t>SSWA INTERSTATE BUDGET</t>
  </si>
  <si>
    <t>Total accom</t>
  </si>
  <si>
    <t>* Only Credit/Debit cards accepted:</t>
  </si>
  <si>
    <t>105 Banksia Street</t>
  </si>
  <si>
    <t>TUART HILL  WA  6060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</si>
</sst>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[$-F800]dddd\,\ mmmm\ dd\,\ yyyy"/>
    <numFmt numFmtId="166" formatCode="\$#,##0;[Red]&quot;-$&quot;#,##0"/>
  </numFmts>
  <fonts count="10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 val="double"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2"/>
      <color indexed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2"/>
      <color indexed="12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i/>
      <sz val="12"/>
      <color indexed="9"/>
      <name val="Arial"/>
      <family val="2"/>
    </font>
    <font>
      <b/>
      <sz val="11"/>
      <color indexed="10"/>
      <name val="Arial"/>
      <family val="2"/>
    </font>
    <font>
      <b/>
      <u/>
      <sz val="10"/>
      <name val="Arial"/>
      <family val="2"/>
    </font>
    <font>
      <b/>
      <sz val="11"/>
      <color indexed="20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b/>
      <sz val="14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Segoe UI"/>
      <family val="2"/>
    </font>
    <font>
      <b/>
      <sz val="9"/>
      <color theme="3" tint="0.399975585192419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4"/>
      <color theme="0"/>
      <name val="Arial Narrow"/>
      <family val="2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name val="Arial Narrow"/>
      <family val="2"/>
    </font>
    <font>
      <b/>
      <sz val="12"/>
      <color indexed="12"/>
      <name val="Arial Narrow"/>
      <family val="2"/>
    </font>
    <font>
      <sz val="20"/>
      <name val="Arial Narrow"/>
      <family val="2"/>
    </font>
    <font>
      <sz val="48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2"/>
      <color indexed="10"/>
      <name val="Arial Narrow"/>
      <family val="2"/>
    </font>
    <font>
      <b/>
      <sz val="14"/>
      <color theme="0"/>
      <name val="Arial Narrow"/>
      <family val="2"/>
    </font>
    <font>
      <b/>
      <sz val="16"/>
      <color theme="0"/>
      <name val="Arial Narrow"/>
      <family val="2"/>
    </font>
    <font>
      <sz val="12"/>
      <color theme="0"/>
      <name val="Arial Narrow"/>
      <family val="2"/>
    </font>
    <font>
      <b/>
      <u/>
      <sz val="12"/>
      <color theme="0"/>
      <name val="Arial Narrow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</borders>
  <cellStyleXfs count="54">
    <xf numFmtId="0" fontId="0" fillId="0" borderId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34" borderId="21" applyNumberFormat="0" applyAlignment="0" applyProtection="0"/>
    <xf numFmtId="0" fontId="34" fillId="35" borderId="22" applyNumberFormat="0" applyAlignment="0" applyProtection="0"/>
    <xf numFmtId="44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0" fillId="37" borderId="21" applyNumberFormat="0" applyAlignment="0" applyProtection="0"/>
    <xf numFmtId="0" fontId="41" fillId="0" borderId="26" applyNumberFormat="0" applyFill="0" applyAlignment="0" applyProtection="0"/>
    <xf numFmtId="0" fontId="42" fillId="38" borderId="0" applyNumberFormat="0" applyBorder="0" applyAlignment="0" applyProtection="0"/>
    <xf numFmtId="0" fontId="30" fillId="0" borderId="0"/>
    <xf numFmtId="0" fontId="11" fillId="0" borderId="0"/>
    <xf numFmtId="0" fontId="30" fillId="39" borderId="27" applyNumberFormat="0" applyFont="0" applyAlignment="0" applyProtection="0"/>
    <xf numFmtId="0" fontId="43" fillId="34" borderId="28" applyNumberFormat="0" applyAlignment="0" applyProtection="0"/>
    <xf numFmtId="0" fontId="44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0" borderId="0" applyNumberFormat="0" applyFill="0" applyBorder="0" applyAlignment="0" applyProtection="0"/>
    <xf numFmtId="0" fontId="11" fillId="0" borderId="0"/>
    <xf numFmtId="0" fontId="11" fillId="0" borderId="0"/>
    <xf numFmtId="9" fontId="3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501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2" fillId="0" borderId="0" xfId="0" applyFont="1"/>
    <xf numFmtId="0" fontId="0" fillId="0" borderId="1" xfId="0" applyBorder="1"/>
    <xf numFmtId="0" fontId="9" fillId="0" borderId="0" xfId="0" applyFont="1" applyFill="1"/>
    <xf numFmtId="0" fontId="16" fillId="0" borderId="0" xfId="0" applyFont="1"/>
    <xf numFmtId="0" fontId="3" fillId="0" borderId="0" xfId="0" applyFont="1"/>
    <xf numFmtId="0" fontId="17" fillId="3" borderId="0" xfId="0" applyFont="1" applyFill="1"/>
    <xf numFmtId="0" fontId="18" fillId="0" borderId="0" xfId="0" applyFont="1"/>
    <xf numFmtId="0" fontId="11" fillId="0" borderId="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64" fontId="7" fillId="2" borderId="6" xfId="0" applyNumberFormat="1" applyFont="1" applyFill="1" applyBorder="1" applyAlignment="1">
      <alignment vertical="top" wrapText="1"/>
    </xf>
    <xf numFmtId="8" fontId="0" fillId="2" borderId="1" xfId="0" applyNumberFormat="1" applyFill="1" applyBorder="1"/>
    <xf numFmtId="0" fontId="20" fillId="0" borderId="0" xfId="0" applyFont="1" applyFill="1"/>
    <xf numFmtId="0" fontId="22" fillId="5" borderId="0" xfId="0" applyFont="1" applyFill="1"/>
    <xf numFmtId="0" fontId="7" fillId="6" borderId="9" xfId="0" applyFont="1" applyFill="1" applyBorder="1" applyAlignment="1">
      <alignment horizontal="center" vertical="center" wrapText="1"/>
    </xf>
    <xf numFmtId="0" fontId="9" fillId="6" borderId="5" xfId="0" applyFont="1" applyFill="1" applyBorder="1"/>
    <xf numFmtId="0" fontId="9" fillId="6" borderId="3" xfId="0" applyFont="1" applyFill="1" applyBorder="1"/>
    <xf numFmtId="0" fontId="7" fillId="6" borderId="10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9" fillId="6" borderId="9" xfId="0" applyFont="1" applyFill="1" applyBorder="1"/>
    <xf numFmtId="0" fontId="9" fillId="6" borderId="12" xfId="0" applyFont="1" applyFill="1" applyBorder="1"/>
    <xf numFmtId="0" fontId="7" fillId="6" borderId="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/>
    </xf>
    <xf numFmtId="0" fontId="19" fillId="6" borderId="1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 wrapText="1"/>
    </xf>
    <xf numFmtId="164" fontId="11" fillId="0" borderId="0" xfId="0" applyNumberFormat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164" fontId="14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left" vertical="center" wrapText="1"/>
    </xf>
    <xf numFmtId="164" fontId="14" fillId="0" borderId="0" xfId="0" applyNumberFormat="1" applyFont="1" applyBorder="1" applyAlignment="1" applyProtection="1">
      <alignment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164" fontId="26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164" fontId="14" fillId="8" borderId="1" xfId="0" applyNumberFormat="1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vertical="center" wrapText="1"/>
    </xf>
    <xf numFmtId="164" fontId="11" fillId="4" borderId="0" xfId="0" applyNumberFormat="1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vertical="center" wrapText="1"/>
    </xf>
    <xf numFmtId="0" fontId="14" fillId="0" borderId="9" xfId="0" applyFont="1" applyBorder="1" applyAlignment="1" applyProtection="1">
      <alignment horizontal="right" vertical="center" wrapText="1"/>
    </xf>
    <xf numFmtId="164" fontId="26" fillId="40" borderId="1" xfId="0" applyNumberFormat="1" applyFont="1" applyFill="1" applyBorder="1" applyAlignment="1" applyProtection="1">
      <alignment horizontal="center" vertical="center" wrapText="1"/>
    </xf>
    <xf numFmtId="8" fontId="7" fillId="0" borderId="1" xfId="0" applyNumberFormat="1" applyFont="1" applyFill="1" applyBorder="1" applyAlignment="1">
      <alignment vertical="top" wrapText="1"/>
    </xf>
    <xf numFmtId="8" fontId="7" fillId="0" borderId="3" xfId="0" applyNumberFormat="1" applyFont="1" applyFill="1" applyBorder="1" applyAlignment="1">
      <alignment vertical="top" wrapText="1"/>
    </xf>
    <xf numFmtId="8" fontId="6" fillId="0" borderId="1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Fill="1"/>
    <xf numFmtId="0" fontId="48" fillId="41" borderId="0" xfId="0" applyFont="1" applyFill="1" applyBorder="1"/>
    <xf numFmtId="0" fontId="49" fillId="41" borderId="0" xfId="0" applyFont="1" applyFill="1" applyBorder="1" applyAlignment="1">
      <alignment horizontal="center" vertical="center" wrapText="1"/>
    </xf>
    <xf numFmtId="0" fontId="49" fillId="41" borderId="0" xfId="0" applyFont="1" applyFill="1" applyBorder="1" applyAlignment="1">
      <alignment horizontal="center" vertical="center"/>
    </xf>
    <xf numFmtId="0" fontId="50" fillId="41" borderId="0" xfId="0" applyFont="1" applyFill="1" applyBorder="1" applyAlignment="1">
      <alignment horizontal="left" vertical="center"/>
    </xf>
    <xf numFmtId="0" fontId="51" fillId="41" borderId="0" xfId="0" applyFont="1" applyFill="1" applyBorder="1"/>
    <xf numFmtId="9" fontId="9" fillId="0" borderId="0" xfId="0" applyNumberFormat="1" applyFont="1" applyProtection="1"/>
    <xf numFmtId="1" fontId="9" fillId="0" borderId="0" xfId="0" applyNumberFormat="1" applyFont="1" applyFill="1" applyProtection="1"/>
    <xf numFmtId="44" fontId="9" fillId="0" borderId="0" xfId="0" applyNumberFormat="1" applyFont="1" applyProtection="1"/>
    <xf numFmtId="164" fontId="6" fillId="42" borderId="1" xfId="0" applyNumberFormat="1" applyFont="1" applyFill="1" applyBorder="1" applyAlignment="1">
      <alignment vertical="top" wrapText="1"/>
    </xf>
    <xf numFmtId="0" fontId="62" fillId="41" borderId="0" xfId="0" applyFont="1" applyFill="1" applyBorder="1" applyAlignment="1">
      <alignment horizontal="center" vertical="center"/>
    </xf>
    <xf numFmtId="16" fontId="9" fillId="0" borderId="0" xfId="0" applyNumberFormat="1" applyFont="1"/>
    <xf numFmtId="164" fontId="7" fillId="0" borderId="1" xfId="0" applyNumberFormat="1" applyFont="1" applyFill="1" applyBorder="1" applyAlignment="1">
      <alignment vertical="top" wrapText="1"/>
    </xf>
    <xf numFmtId="164" fontId="7" fillId="0" borderId="3" xfId="0" applyNumberFormat="1" applyFont="1" applyFill="1" applyBorder="1" applyAlignment="1">
      <alignment vertical="top" wrapText="1"/>
    </xf>
    <xf numFmtId="8" fontId="9" fillId="2" borderId="1" xfId="0" applyNumberFormat="1" applyFont="1" applyFill="1" applyBorder="1"/>
    <xf numFmtId="0" fontId="25" fillId="0" borderId="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right" vertical="center"/>
    </xf>
    <xf numFmtId="0" fontId="14" fillId="0" borderId="2" xfId="0" applyFont="1" applyBorder="1" applyAlignment="1" applyProtection="1">
      <alignment horizontal="right" vertical="center" wrapText="1"/>
    </xf>
    <xf numFmtId="0" fontId="26" fillId="0" borderId="0" xfId="0" applyFont="1" applyBorder="1" applyAlignment="1" applyProtection="1">
      <alignment horizontal="right" vertical="center" wrapText="1"/>
    </xf>
    <xf numFmtId="0" fontId="14" fillId="0" borderId="1" xfId="0" applyFont="1" applyBorder="1" applyAlignment="1" applyProtection="1">
      <alignment horizontal="right" vertical="center" wrapText="1"/>
    </xf>
    <xf numFmtId="164" fontId="1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0" fontId="9" fillId="4" borderId="2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vertical="center"/>
    </xf>
    <xf numFmtId="0" fontId="9" fillId="4" borderId="15" xfId="0" applyFont="1" applyFill="1" applyBorder="1" applyAlignment="1" applyProtection="1">
      <alignment vertical="center"/>
    </xf>
    <xf numFmtId="0" fontId="14" fillId="4" borderId="15" xfId="0" applyFont="1" applyFill="1" applyBorder="1" applyAlignment="1" applyProtection="1">
      <alignment horizontal="right" vertical="center" wrapText="1"/>
    </xf>
    <xf numFmtId="164" fontId="14" fillId="4" borderId="1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vertical="center"/>
    </xf>
    <xf numFmtId="0" fontId="0" fillId="0" borderId="0" xfId="0" applyAlignment="1">
      <alignment horizontal="left"/>
    </xf>
    <xf numFmtId="14" fontId="9" fillId="0" borderId="0" xfId="0" applyNumberFormat="1" applyFont="1" applyAlignment="1" applyProtection="1">
      <alignment horizontal="center"/>
    </xf>
    <xf numFmtId="164" fontId="26" fillId="43" borderId="0" xfId="0" applyNumberFormat="1" applyFont="1" applyFill="1" applyBorder="1" applyAlignment="1" applyProtection="1">
      <alignment vertical="center" wrapText="1"/>
    </xf>
    <xf numFmtId="164" fontId="14" fillId="0" borderId="12" xfId="0" applyNumberFormat="1" applyFont="1" applyBorder="1" applyAlignment="1" applyProtection="1">
      <alignment horizontal="center" vertical="center" wrapText="1"/>
    </xf>
    <xf numFmtId="164" fontId="26" fillId="0" borderId="47" xfId="0" applyNumberFormat="1" applyFont="1" applyBorder="1" applyAlignment="1" applyProtection="1">
      <alignment horizontal="center" vertical="center" wrapText="1"/>
    </xf>
    <xf numFmtId="44" fontId="68" fillId="0" borderId="0" xfId="28" applyFont="1"/>
    <xf numFmtId="0" fontId="68" fillId="0" borderId="0" xfId="0" applyFont="1"/>
    <xf numFmtId="0" fontId="69" fillId="0" borderId="0" xfId="39" applyFont="1" applyBorder="1"/>
    <xf numFmtId="0" fontId="69" fillId="0" borderId="0" xfId="0" applyFont="1"/>
    <xf numFmtId="44" fontId="69" fillId="0" borderId="0" xfId="28" applyFont="1"/>
    <xf numFmtId="44" fontId="68" fillId="0" borderId="1" xfId="28" applyFont="1" applyFill="1" applyBorder="1"/>
    <xf numFmtId="0" fontId="68" fillId="0" borderId="0" xfId="0" applyFont="1" applyBorder="1"/>
    <xf numFmtId="44" fontId="69" fillId="0" borderId="0" xfId="28" applyFont="1" applyAlignment="1">
      <alignment horizontal="right"/>
    </xf>
    <xf numFmtId="0" fontId="69" fillId="0" borderId="0" xfId="39" applyFont="1"/>
    <xf numFmtId="44" fontId="69" fillId="0" borderId="0" xfId="28" applyFont="1" applyAlignment="1">
      <alignment horizontal="center"/>
    </xf>
    <xf numFmtId="0" fontId="63" fillId="0" borderId="17" xfId="0" applyFont="1" applyBorder="1"/>
    <xf numFmtId="44" fontId="63" fillId="0" borderId="17" xfId="28" applyFont="1" applyBorder="1"/>
    <xf numFmtId="0" fontId="69" fillId="0" borderId="0" xfId="39" quotePrefix="1" applyFont="1"/>
    <xf numFmtId="44" fontId="63" fillId="0" borderId="47" xfId="0" applyNumberFormat="1" applyFont="1" applyBorder="1"/>
    <xf numFmtId="0" fontId="68" fillId="0" borderId="42" xfId="46" applyFont="1" applyBorder="1" applyProtection="1">
      <protection locked="0"/>
    </xf>
    <xf numFmtId="0" fontId="68" fillId="0" borderId="42" xfId="0" applyFont="1" applyBorder="1" applyProtection="1">
      <protection locked="0"/>
    </xf>
    <xf numFmtId="0" fontId="68" fillId="0" borderId="2" xfId="46" applyFont="1" applyBorder="1" applyAlignment="1" applyProtection="1">
      <alignment horizontal="center"/>
      <protection locked="0"/>
    </xf>
    <xf numFmtId="0" fontId="68" fillId="0" borderId="0" xfId="46" applyFont="1" applyProtection="1">
      <protection locked="0"/>
    </xf>
    <xf numFmtId="0" fontId="68" fillId="0" borderId="0" xfId="0" applyFont="1" applyProtection="1">
      <protection locked="0"/>
    </xf>
    <xf numFmtId="0" fontId="68" fillId="0" borderId="1" xfId="46" applyFont="1" applyBorder="1" applyAlignment="1" applyProtection="1">
      <alignment horizontal="center"/>
      <protection locked="0"/>
    </xf>
    <xf numFmtId="0" fontId="68" fillId="0" borderId="1" xfId="0" applyFont="1" applyBorder="1" applyProtection="1">
      <protection locked="0"/>
    </xf>
    <xf numFmtId="0" fontId="76" fillId="0" borderId="0" xfId="46" applyFont="1" applyFill="1" applyBorder="1" applyAlignment="1" applyProtection="1">
      <alignment horizontal="center"/>
    </xf>
    <xf numFmtId="0" fontId="7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0" fontId="26" fillId="0" borderId="30" xfId="0" applyFont="1" applyBorder="1" applyAlignment="1" applyProtection="1">
      <alignment horizontal="center" vertical="center" wrapText="1"/>
    </xf>
    <xf numFmtId="44" fontId="69" fillId="0" borderId="0" xfId="28" applyFont="1" applyBorder="1"/>
    <xf numFmtId="0" fontId="68" fillId="0" borderId="0" xfId="0" applyFont="1" applyBorder="1" applyAlignment="1">
      <alignment horizontal="right"/>
    </xf>
    <xf numFmtId="0" fontId="68" fillId="0" borderId="0" xfId="39" applyFont="1" applyBorder="1" applyAlignment="1">
      <alignment horizontal="right"/>
    </xf>
    <xf numFmtId="0" fontId="63" fillId="0" borderId="6" xfId="39" applyFont="1" applyBorder="1" applyAlignment="1">
      <alignment horizontal="left"/>
    </xf>
    <xf numFmtId="0" fontId="63" fillId="0" borderId="6" xfId="39" applyFont="1" applyBorder="1"/>
    <xf numFmtId="44" fontId="68" fillId="0" borderId="0" xfId="28" applyFont="1" applyBorder="1"/>
    <xf numFmtId="0" fontId="68" fillId="0" borderId="0" xfId="28" applyNumberFormat="1" applyFont="1" applyBorder="1" applyAlignment="1">
      <alignment horizontal="center"/>
    </xf>
    <xf numFmtId="0" fontId="67" fillId="0" borderId="0" xfId="39" applyFont="1" applyFill="1" applyBorder="1" applyAlignment="1">
      <alignment horizontal="left"/>
    </xf>
    <xf numFmtId="0" fontId="68" fillId="0" borderId="0" xfId="0" applyFont="1" applyFill="1"/>
    <xf numFmtId="44" fontId="68" fillId="0" borderId="17" xfId="0" applyNumberFormat="1" applyFont="1" applyBorder="1"/>
    <xf numFmtId="0" fontId="68" fillId="0" borderId="17" xfId="0" applyFont="1" applyBorder="1" applyAlignment="1">
      <alignment horizontal="right"/>
    </xf>
    <xf numFmtId="0" fontId="65" fillId="0" borderId="0" xfId="0" applyFont="1" applyFill="1" applyBorder="1" applyAlignment="1" applyProtection="1">
      <alignment vertical="center"/>
    </xf>
    <xf numFmtId="44" fontId="5" fillId="0" borderId="1" xfId="28" applyFont="1" applyFill="1" applyBorder="1" applyAlignment="1" applyProtection="1">
      <alignment horizontal="left" vertical="center" wrapText="1"/>
    </xf>
    <xf numFmtId="0" fontId="65" fillId="0" borderId="0" xfId="0" applyFont="1" applyFill="1" applyBorder="1" applyAlignment="1" applyProtection="1">
      <alignment horizontal="left" vertical="center" wrapText="1"/>
    </xf>
    <xf numFmtId="44" fontId="5" fillId="0" borderId="0" xfId="28" applyFont="1" applyFill="1" applyBorder="1" applyAlignment="1" applyProtection="1">
      <alignment horizontal="left" vertical="center" wrapText="1"/>
    </xf>
    <xf numFmtId="0" fontId="68" fillId="0" borderId="0" xfId="0" applyFont="1" applyFill="1" applyAlignment="1">
      <alignment horizontal="right"/>
    </xf>
    <xf numFmtId="44" fontId="64" fillId="0" borderId="17" xfId="28" applyFont="1" applyBorder="1" applyAlignment="1">
      <alignment horizontal="right"/>
    </xf>
    <xf numFmtId="44" fontId="66" fillId="0" borderId="17" xfId="0" applyNumberFormat="1" applyFont="1" applyBorder="1"/>
    <xf numFmtId="44" fontId="64" fillId="0" borderId="17" xfId="28" applyFont="1" applyBorder="1"/>
    <xf numFmtId="0" fontId="66" fillId="0" borderId="17" xfId="39" applyFont="1" applyBorder="1" applyAlignment="1">
      <alignment horizontal="right"/>
    </xf>
    <xf numFmtId="0" fontId="9" fillId="42" borderId="1" xfId="0" applyFont="1" applyFill="1" applyBorder="1" applyAlignment="1" applyProtection="1">
      <alignment horizontal="center" vertical="center" wrapText="1"/>
      <protection locked="0"/>
    </xf>
    <xf numFmtId="0" fontId="9" fillId="42" borderId="1" xfId="0" applyFont="1" applyFill="1" applyBorder="1" applyAlignment="1" applyProtection="1">
      <alignment horizontal="center" vertical="center"/>
      <protection locked="0"/>
    </xf>
    <xf numFmtId="164" fontId="11" fillId="42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4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42" borderId="1" xfId="0" applyNumberFormat="1" applyFont="1" applyFill="1" applyBorder="1" applyAlignment="1" applyProtection="1">
      <alignment horizontal="center" vertical="center"/>
      <protection locked="0"/>
    </xf>
    <xf numFmtId="0" fontId="68" fillId="42" borderId="0" xfId="39" applyFont="1" applyFill="1" applyBorder="1" applyAlignment="1">
      <alignment horizontal="right"/>
    </xf>
    <xf numFmtId="0" fontId="65" fillId="42" borderId="1" xfId="0" applyFont="1" applyFill="1" applyBorder="1" applyAlignment="1" applyProtection="1">
      <alignment horizontal="right" vertical="center" wrapText="1"/>
      <protection locked="0"/>
    </xf>
    <xf numFmtId="44" fontId="65" fillId="0" borderId="0" xfId="28" applyFont="1" applyFill="1" applyBorder="1" applyAlignment="1" applyProtection="1">
      <alignment horizontal="center" vertical="center" wrapText="1"/>
    </xf>
    <xf numFmtId="44" fontId="66" fillId="0" borderId="0" xfId="28" applyFont="1" applyFill="1" applyBorder="1" applyAlignment="1" applyProtection="1">
      <alignment horizontal="center" vertical="center" wrapText="1"/>
    </xf>
    <xf numFmtId="44" fontId="8" fillId="0" borderId="53" xfId="28" applyFont="1" applyFill="1" applyBorder="1" applyAlignment="1" applyProtection="1">
      <alignment horizontal="left" vertical="center" wrapText="1"/>
    </xf>
    <xf numFmtId="0" fontId="65" fillId="42" borderId="2" xfId="0" applyFont="1" applyFill="1" applyBorder="1" applyAlignment="1" applyProtection="1">
      <alignment horizontal="right" vertical="center" wrapText="1"/>
      <protection locked="0"/>
    </xf>
    <xf numFmtId="44" fontId="5" fillId="0" borderId="11" xfId="28" applyFont="1" applyFill="1" applyBorder="1" applyAlignment="1" applyProtection="1">
      <alignment horizontal="left" vertical="center" wrapText="1"/>
    </xf>
    <xf numFmtId="44" fontId="8" fillId="0" borderId="1" xfId="28" applyFont="1" applyFill="1" applyBorder="1" applyAlignment="1" applyProtection="1">
      <alignment horizontal="left" vertical="center" wrapText="1"/>
    </xf>
    <xf numFmtId="0" fontId="65" fillId="0" borderId="0" xfId="0" applyFont="1" applyFill="1" applyAlignment="1" applyProtection="1">
      <alignment vertical="center"/>
    </xf>
    <xf numFmtId="166" fontId="65" fillId="0" borderId="0" xfId="0" applyNumberFormat="1" applyFont="1" applyFill="1" applyAlignment="1" applyProtection="1">
      <alignment vertical="center"/>
    </xf>
    <xf numFmtId="0" fontId="65" fillId="0" borderId="0" xfId="0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horizontal="right" vertical="center" wrapText="1"/>
    </xf>
    <xf numFmtId="0" fontId="66" fillId="0" borderId="17" xfId="0" applyFont="1" applyFill="1" applyBorder="1" applyAlignment="1" applyProtection="1">
      <alignment horizontal="right" vertical="center" wrapText="1"/>
    </xf>
    <xf numFmtId="0" fontId="77" fillId="0" borderId="0" xfId="0" applyFont="1" applyFill="1" applyBorder="1" applyAlignment="1" applyProtection="1">
      <alignment horizontal="left" vertical="center" wrapText="1"/>
    </xf>
    <xf numFmtId="13" fontId="65" fillId="0" borderId="0" xfId="0" applyNumberFormat="1" applyFont="1" applyFill="1" applyAlignment="1" applyProtection="1">
      <alignment vertical="center"/>
    </xf>
    <xf numFmtId="44" fontId="65" fillId="0" borderId="0" xfId="0" applyNumberFormat="1" applyFont="1" applyFill="1" applyAlignment="1" applyProtection="1">
      <alignment vertical="center"/>
    </xf>
    <xf numFmtId="0" fontId="66" fillId="0" borderId="0" xfId="0" applyFont="1" applyFill="1" applyBorder="1" applyAlignment="1" applyProtection="1">
      <alignment horizontal="right" vertical="center" wrapText="1"/>
    </xf>
    <xf numFmtId="44" fontId="68" fillId="0" borderId="0" xfId="28" applyFont="1" applyFill="1" applyBorder="1" applyAlignment="1" applyProtection="1">
      <alignment horizontal="left" vertical="center" wrapText="1"/>
    </xf>
    <xf numFmtId="0" fontId="65" fillId="0" borderId="2" xfId="0" applyFont="1" applyFill="1" applyBorder="1" applyAlignment="1" applyProtection="1">
      <alignment horizontal="right" vertical="center" wrapText="1"/>
    </xf>
    <xf numFmtId="0" fontId="66" fillId="0" borderId="54" xfId="0" applyFont="1" applyFill="1" applyBorder="1" applyAlignment="1" applyProtection="1">
      <alignment horizontal="right" vertical="center" wrapText="1"/>
    </xf>
    <xf numFmtId="44" fontId="8" fillId="0" borderId="47" xfId="28" applyFont="1" applyFill="1" applyBorder="1" applyAlignment="1" applyProtection="1">
      <alignment horizontal="left" vertical="center" wrapText="1"/>
    </xf>
    <xf numFmtId="44" fontId="8" fillId="0" borderId="47" xfId="28" applyFont="1" applyFill="1" applyBorder="1" applyAlignment="1" applyProtection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 wrapText="1"/>
    </xf>
    <xf numFmtId="0" fontId="66" fillId="0" borderId="0" xfId="0" applyFont="1" applyFill="1" applyBorder="1" applyAlignment="1" applyProtection="1">
      <alignment horizontal="center" vertical="center" wrapText="1"/>
    </xf>
    <xf numFmtId="0" fontId="66" fillId="0" borderId="47" xfId="28" applyNumberFormat="1" applyFont="1" applyFill="1" applyBorder="1" applyAlignment="1" applyProtection="1">
      <alignment horizontal="center" vertical="center" wrapText="1"/>
    </xf>
    <xf numFmtId="44" fontId="5" fillId="0" borderId="53" xfId="28" applyFont="1" applyFill="1" applyBorder="1" applyAlignment="1" applyProtection="1">
      <alignment horizontal="left" vertical="center" wrapText="1"/>
    </xf>
    <xf numFmtId="44" fontId="65" fillId="0" borderId="0" xfId="28" applyFont="1" applyFill="1" applyBorder="1" applyAlignment="1" applyProtection="1">
      <alignment vertical="center"/>
    </xf>
    <xf numFmtId="0" fontId="66" fillId="42" borderId="18" xfId="28" applyNumberFormat="1" applyFont="1" applyFill="1" applyBorder="1" applyAlignment="1" applyProtection="1">
      <alignment horizontal="center" vertical="center" wrapText="1"/>
      <protection locked="0"/>
    </xf>
    <xf numFmtId="0" fontId="66" fillId="42" borderId="0" xfId="28" applyNumberFormat="1" applyFont="1" applyFill="1" applyBorder="1" applyAlignment="1" applyProtection="1">
      <alignment horizontal="center" vertical="center" wrapText="1"/>
      <protection locked="0"/>
    </xf>
    <xf numFmtId="44" fontId="5" fillId="42" borderId="1" xfId="28" applyFont="1" applyFill="1" applyBorder="1" applyAlignment="1" applyProtection="1">
      <alignment horizontal="left" vertical="center" wrapText="1"/>
      <protection locked="0"/>
    </xf>
    <xf numFmtId="44" fontId="66" fillId="42" borderId="0" xfId="28" applyFont="1" applyFill="1" applyBorder="1" applyAlignment="1" applyProtection="1">
      <alignment horizontal="center" vertical="center" wrapText="1"/>
      <protection locked="0"/>
    </xf>
    <xf numFmtId="0" fontId="68" fillId="0" borderId="0" xfId="39" applyFont="1" applyFill="1" applyBorder="1" applyAlignment="1">
      <alignment horizontal="right"/>
    </xf>
    <xf numFmtId="44" fontId="73" fillId="44" borderId="0" xfId="28" applyFont="1" applyFill="1" applyAlignment="1">
      <alignment horizontal="center"/>
    </xf>
    <xf numFmtId="44" fontId="71" fillId="44" borderId="0" xfId="28" applyFont="1" applyFill="1"/>
    <xf numFmtId="0" fontId="71" fillId="44" borderId="0" xfId="0" applyFont="1" applyFill="1"/>
    <xf numFmtId="0" fontId="80" fillId="44" borderId="0" xfId="0" applyFont="1" applyFill="1"/>
    <xf numFmtId="44" fontId="68" fillId="0" borderId="2" xfId="28" applyFont="1" applyFill="1" applyBorder="1" applyAlignment="1" applyProtection="1">
      <alignment horizontal="center"/>
      <protection locked="0"/>
    </xf>
    <xf numFmtId="44" fontId="68" fillId="0" borderId="44" xfId="28" applyFont="1" applyFill="1" applyBorder="1" applyAlignment="1" applyProtection="1">
      <alignment horizontal="center"/>
      <protection locked="0"/>
    </xf>
    <xf numFmtId="44" fontId="68" fillId="0" borderId="1" xfId="28" applyFont="1" applyFill="1" applyBorder="1" applyAlignment="1" applyProtection="1">
      <protection locked="0"/>
    </xf>
    <xf numFmtId="44" fontId="65" fillId="0" borderId="52" xfId="28" applyFont="1" applyFill="1" applyBorder="1" applyAlignment="1" applyProtection="1">
      <alignment horizontal="center"/>
    </xf>
    <xf numFmtId="0" fontId="68" fillId="0" borderId="0" xfId="0" applyFont="1" applyProtection="1"/>
    <xf numFmtId="0" fontId="68" fillId="0" borderId="0" xfId="0" applyFont="1" applyFill="1" applyBorder="1" applyProtection="1"/>
    <xf numFmtId="0" fontId="68" fillId="0" borderId="0" xfId="46" applyFont="1" applyFill="1" applyBorder="1" applyProtection="1"/>
    <xf numFmtId="0" fontId="68" fillId="0" borderId="0" xfId="46" applyFont="1" applyFill="1" applyBorder="1" applyAlignment="1" applyProtection="1">
      <alignment horizontal="center"/>
    </xf>
    <xf numFmtId="0" fontId="65" fillId="0" borderId="0" xfId="0" applyFont="1" applyAlignment="1" applyProtection="1">
      <alignment horizontal="center"/>
    </xf>
    <xf numFmtId="0" fontId="65" fillId="0" borderId="0" xfId="0" applyFont="1" applyProtection="1"/>
    <xf numFmtId="0" fontId="65" fillId="0" borderId="0" xfId="0" applyFont="1" applyFill="1" applyBorder="1" applyProtection="1"/>
    <xf numFmtId="0" fontId="65" fillId="0" borderId="0" xfId="46" applyFont="1" applyFill="1" applyBorder="1" applyAlignment="1" applyProtection="1">
      <alignment horizontal="center"/>
    </xf>
    <xf numFmtId="0" fontId="68" fillId="0" borderId="0" xfId="0" applyFont="1" applyAlignment="1" applyProtection="1">
      <alignment horizontal="center"/>
    </xf>
    <xf numFmtId="0" fontId="70" fillId="44" borderId="0" xfId="46" applyFont="1" applyFill="1" applyProtection="1"/>
    <xf numFmtId="0" fontId="63" fillId="0" borderId="0" xfId="46" applyFont="1" applyFill="1" applyBorder="1" applyProtection="1"/>
    <xf numFmtId="0" fontId="70" fillId="44" borderId="0" xfId="46" applyFont="1" applyFill="1" applyAlignment="1" applyProtection="1">
      <alignment vertical="center"/>
    </xf>
    <xf numFmtId="44" fontId="70" fillId="44" borderId="0" xfId="28" applyFont="1" applyFill="1" applyAlignment="1" applyProtection="1">
      <alignment horizontal="center" vertical="center" wrapText="1"/>
    </xf>
    <xf numFmtId="0" fontId="70" fillId="44" borderId="0" xfId="46" applyFont="1" applyFill="1" applyBorder="1" applyAlignment="1" applyProtection="1">
      <alignment horizontal="center" vertical="center"/>
    </xf>
    <xf numFmtId="0" fontId="70" fillId="44" borderId="0" xfId="46" applyFont="1" applyFill="1" applyAlignment="1" applyProtection="1">
      <alignment horizontal="center" vertical="center" wrapText="1"/>
    </xf>
    <xf numFmtId="0" fontId="70" fillId="0" borderId="0" xfId="46" applyFont="1" applyFill="1" applyBorder="1" applyProtection="1"/>
    <xf numFmtId="0" fontId="70" fillId="0" borderId="0" xfId="46" applyFont="1" applyFill="1" applyBorder="1" applyAlignment="1" applyProtection="1">
      <alignment horizontal="center" wrapText="1"/>
    </xf>
    <xf numFmtId="0" fontId="68" fillId="0" borderId="0" xfId="0" applyFont="1" applyBorder="1" applyAlignment="1" applyProtection="1">
      <alignment horizontal="center"/>
    </xf>
    <xf numFmtId="0" fontId="68" fillId="0" borderId="0" xfId="46" applyFont="1" applyBorder="1" applyAlignment="1" applyProtection="1">
      <alignment horizontal="center"/>
    </xf>
    <xf numFmtId="0" fontId="68" fillId="0" borderId="0" xfId="0" applyFont="1" applyBorder="1" applyProtection="1"/>
    <xf numFmtId="0" fontId="65" fillId="0" borderId="0" xfId="46" applyFont="1" applyFill="1" applyBorder="1" applyProtection="1"/>
    <xf numFmtId="0" fontId="72" fillId="44" borderId="37" xfId="46" applyFont="1" applyFill="1" applyBorder="1" applyProtection="1"/>
    <xf numFmtId="0" fontId="71" fillId="44" borderId="38" xfId="46" applyFont="1" applyFill="1" applyBorder="1" applyProtection="1"/>
    <xf numFmtId="44" fontId="70" fillId="44" borderId="39" xfId="28" applyFont="1" applyFill="1" applyBorder="1" applyAlignment="1" applyProtection="1">
      <alignment horizontal="center" vertical="center" wrapText="1"/>
    </xf>
    <xf numFmtId="0" fontId="70" fillId="44" borderId="39" xfId="46" applyFont="1" applyFill="1" applyBorder="1" applyAlignment="1" applyProtection="1">
      <alignment horizontal="center" vertical="center"/>
    </xf>
    <xf numFmtId="0" fontId="70" fillId="44" borderId="40" xfId="0" applyFont="1" applyFill="1" applyBorder="1" applyAlignment="1" applyProtection="1">
      <alignment horizontal="center" vertical="center" wrapText="1"/>
    </xf>
    <xf numFmtId="0" fontId="68" fillId="0" borderId="0" xfId="47" applyFont="1" applyFill="1" applyBorder="1" applyProtection="1"/>
    <xf numFmtId="44" fontId="66" fillId="0" borderId="43" xfId="28" applyFont="1" applyFill="1" applyBorder="1" applyAlignment="1" applyProtection="1">
      <alignment horizontal="center"/>
    </xf>
    <xf numFmtId="44" fontId="68" fillId="0" borderId="0" xfId="28" applyFont="1" applyFill="1" applyProtection="1"/>
    <xf numFmtId="0" fontId="73" fillId="44" borderId="6" xfId="46" applyFont="1" applyFill="1" applyBorder="1" applyAlignment="1" applyProtection="1">
      <alignment horizontal="center" vertical="center" wrapText="1"/>
    </xf>
    <xf numFmtId="164" fontId="73" fillId="44" borderId="35" xfId="46" applyNumberFormat="1" applyFont="1" applyFill="1" applyBorder="1" applyAlignment="1" applyProtection="1">
      <alignment horizontal="center" vertical="center"/>
    </xf>
    <xf numFmtId="44" fontId="68" fillId="0" borderId="0" xfId="28" applyFont="1" applyFill="1" applyProtection="1">
      <protection locked="0"/>
    </xf>
    <xf numFmtId="0" fontId="0" fillId="0" borderId="0" xfId="0" applyProtection="1"/>
    <xf numFmtId="0" fontId="9" fillId="0" borderId="0" xfId="0" applyFont="1" applyAlignment="1" applyProtection="1">
      <alignment horizontal="right"/>
    </xf>
    <xf numFmtId="14" fontId="9" fillId="0" borderId="0" xfId="0" applyNumberFormat="1" applyFont="1" applyAlignment="1" applyProtection="1">
      <alignment horizontal="left"/>
    </xf>
    <xf numFmtId="0" fontId="53" fillId="0" borderId="0" xfId="0" quotePrefix="1" applyFont="1" applyBorder="1" applyAlignment="1" applyProtection="1"/>
    <xf numFmtId="14" fontId="9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13" fillId="0" borderId="0" xfId="0" applyFont="1" applyProtection="1"/>
    <xf numFmtId="44" fontId="8" fillId="0" borderId="0" xfId="28" applyFont="1" applyFill="1" applyProtection="1"/>
    <xf numFmtId="0" fontId="52" fillId="0" borderId="0" xfId="0" applyFont="1" applyProtection="1"/>
    <xf numFmtId="0" fontId="54" fillId="0" borderId="0" xfId="0" applyFont="1" applyAlignment="1" applyProtection="1">
      <alignment horizontal="center"/>
    </xf>
    <xf numFmtId="0" fontId="52" fillId="0" borderId="36" xfId="0" applyFont="1" applyBorder="1" applyAlignment="1" applyProtection="1"/>
    <xf numFmtId="0" fontId="52" fillId="0" borderId="0" xfId="0" applyFont="1" applyBorder="1" applyAlignment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wrapText="1"/>
    </xf>
    <xf numFmtId="44" fontId="9" fillId="0" borderId="31" xfId="28" applyFont="1" applyFill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/>
    </xf>
    <xf numFmtId="44" fontId="0" fillId="0" borderId="12" xfId="28" applyFont="1" applyFill="1" applyBorder="1" applyProtection="1"/>
    <xf numFmtId="44" fontId="0" fillId="0" borderId="12" xfId="28" applyFont="1" applyBorder="1" applyProtection="1"/>
    <xf numFmtId="0" fontId="11" fillId="0" borderId="12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0" fillId="0" borderId="1" xfId="0" applyBorder="1" applyProtection="1"/>
    <xf numFmtId="44" fontId="0" fillId="0" borderId="17" xfId="28" applyFont="1" applyFill="1" applyBorder="1" applyProtection="1"/>
    <xf numFmtId="0" fontId="0" fillId="0" borderId="0" xfId="0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44" fontId="0" fillId="0" borderId="0" xfId="28" applyFont="1" applyFill="1" applyProtection="1"/>
    <xf numFmtId="0" fontId="11" fillId="0" borderId="0" xfId="0" applyFont="1" applyAlignment="1" applyProtection="1">
      <alignment horizontal="left"/>
    </xf>
    <xf numFmtId="14" fontId="11" fillId="42" borderId="12" xfId="0" applyNumberFormat="1" applyFont="1" applyFill="1" applyBorder="1" applyAlignment="1" applyProtection="1">
      <alignment horizontal="center"/>
      <protection locked="0"/>
    </xf>
    <xf numFmtId="14" fontId="0" fillId="42" borderId="12" xfId="0" applyNumberFormat="1" applyFill="1" applyBorder="1" applyAlignment="1" applyProtection="1">
      <alignment horizontal="center"/>
      <protection locked="0"/>
    </xf>
    <xf numFmtId="0" fontId="11" fillId="42" borderId="12" xfId="0" applyFont="1" applyFill="1" applyBorder="1" applyProtection="1">
      <protection locked="0"/>
    </xf>
    <xf numFmtId="0" fontId="0" fillId="42" borderId="12" xfId="0" applyFill="1" applyBorder="1" applyAlignment="1" applyProtection="1">
      <alignment horizontal="center"/>
      <protection locked="0"/>
    </xf>
    <xf numFmtId="44" fontId="0" fillId="42" borderId="12" xfId="28" applyFont="1" applyFill="1" applyBorder="1" applyProtection="1">
      <protection locked="0"/>
    </xf>
    <xf numFmtId="0" fontId="0" fillId="42" borderId="12" xfId="0" applyFill="1" applyBorder="1" applyProtection="1">
      <protection locked="0"/>
    </xf>
    <xf numFmtId="0" fontId="0" fillId="0" borderId="12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5" xfId="0" applyBorder="1" applyProtection="1"/>
    <xf numFmtId="0" fontId="11" fillId="0" borderId="1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left"/>
    </xf>
    <xf numFmtId="0" fontId="0" fillId="0" borderId="19" xfId="0" applyBorder="1" applyProtection="1"/>
    <xf numFmtId="0" fontId="11" fillId="0" borderId="0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18" xfId="0" applyBorder="1" applyProtection="1"/>
    <xf numFmtId="0" fontId="0" fillId="0" borderId="9" xfId="0" applyBorder="1" applyProtection="1"/>
    <xf numFmtId="0" fontId="0" fillId="0" borderId="4" xfId="0" applyBorder="1" applyAlignment="1" applyProtection="1">
      <alignment horizontal="center"/>
    </xf>
    <xf numFmtId="0" fontId="0" fillId="0" borderId="13" xfId="0" applyBorder="1" applyProtection="1"/>
    <xf numFmtId="0" fontId="0" fillId="0" borderId="0" xfId="0" applyFill="1"/>
    <xf numFmtId="0" fontId="69" fillId="0" borderId="0" xfId="0" applyFont="1" applyBorder="1" applyAlignment="1">
      <alignment horizontal="right"/>
    </xf>
    <xf numFmtId="0" fontId="68" fillId="0" borderId="0" xfId="0" applyFont="1" applyAlignment="1">
      <alignment horizontal="right"/>
    </xf>
    <xf numFmtId="0" fontId="63" fillId="0" borderId="6" xfId="0" applyFont="1" applyBorder="1"/>
    <xf numFmtId="0" fontId="63" fillId="0" borderId="17" xfId="39" applyFont="1" applyBorder="1" applyAlignment="1">
      <alignment horizontal="right"/>
    </xf>
    <xf numFmtId="44" fontId="67" fillId="0" borderId="17" xfId="28" applyFont="1" applyBorder="1"/>
    <xf numFmtId="44" fontId="63" fillId="0" borderId="17" xfId="0" applyNumberFormat="1" applyFont="1" applyBorder="1"/>
    <xf numFmtId="0" fontId="63" fillId="0" borderId="17" xfId="0" applyFont="1" applyBorder="1" applyAlignment="1">
      <alignment horizontal="right"/>
    </xf>
    <xf numFmtId="44" fontId="67" fillId="0" borderId="17" xfId="0" applyNumberFormat="1" applyFont="1" applyBorder="1"/>
    <xf numFmtId="44" fontId="63" fillId="0" borderId="0" xfId="28" applyFont="1" applyBorder="1"/>
    <xf numFmtId="164" fontId="26" fillId="0" borderId="1" xfId="0" applyNumberFormat="1" applyFont="1" applyBorder="1" applyAlignment="1" applyProtection="1">
      <alignment horizontal="center" vertical="center" wrapText="1"/>
    </xf>
    <xf numFmtId="0" fontId="83" fillId="0" borderId="0" xfId="0" applyFont="1"/>
    <xf numFmtId="0" fontId="83" fillId="0" borderId="0" xfId="0" applyFont="1" applyAlignment="1"/>
    <xf numFmtId="0" fontId="83" fillId="0" borderId="0" xfId="0" applyFont="1" applyAlignment="1">
      <alignment horizontal="right"/>
    </xf>
    <xf numFmtId="0" fontId="84" fillId="0" borderId="0" xfId="0" applyFont="1"/>
    <xf numFmtId="0" fontId="85" fillId="0" borderId="0" xfId="0" applyFont="1"/>
    <xf numFmtId="49" fontId="85" fillId="0" borderId="0" xfId="0" applyNumberFormat="1" applyFont="1" applyAlignment="1">
      <alignment horizontal="left"/>
    </xf>
    <xf numFmtId="0" fontId="85" fillId="0" borderId="0" xfId="0" applyFont="1" applyAlignment="1">
      <alignment horizontal="left"/>
    </xf>
    <xf numFmtId="0" fontId="88" fillId="0" borderId="14" xfId="0" applyFont="1" applyBorder="1" applyAlignment="1">
      <alignment horizontal="right" vertical="top" wrapText="1"/>
    </xf>
    <xf numFmtId="0" fontId="87" fillId="0" borderId="0" xfId="0" applyFont="1" applyBorder="1" applyAlignment="1">
      <alignment vertical="top" wrapText="1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right" vertical="top" wrapText="1"/>
    </xf>
    <xf numFmtId="0" fontId="84" fillId="0" borderId="0" xfId="0" applyFont="1" applyBorder="1"/>
    <xf numFmtId="0" fontId="83" fillId="0" borderId="1" xfId="0" applyFont="1" applyBorder="1" applyAlignment="1" applyProtection="1">
      <alignment horizontal="right" vertical="top" wrapText="1"/>
      <protection locked="0"/>
    </xf>
    <xf numFmtId="0" fontId="88" fillId="0" borderId="14" xfId="0" applyFont="1" applyBorder="1" applyAlignment="1" applyProtection="1">
      <alignment horizontal="right" vertical="top" wrapText="1"/>
      <protection locked="0"/>
    </xf>
    <xf numFmtId="0" fontId="88" fillId="0" borderId="14" xfId="0" applyFont="1" applyBorder="1" applyAlignment="1" applyProtection="1">
      <alignment vertical="top" wrapText="1"/>
      <protection locked="0"/>
    </xf>
    <xf numFmtId="0" fontId="89" fillId="0" borderId="0" xfId="0" applyFont="1"/>
    <xf numFmtId="0" fontId="85" fillId="0" borderId="17" xfId="0" applyFont="1" applyBorder="1" applyAlignment="1">
      <alignment horizontal="right"/>
    </xf>
    <xf numFmtId="44" fontId="85" fillId="0" borderId="17" xfId="28" applyFont="1" applyBorder="1"/>
    <xf numFmtId="44" fontId="84" fillId="0" borderId="1" xfId="28" applyFont="1" applyBorder="1"/>
    <xf numFmtId="44" fontId="84" fillId="0" borderId="0" xfId="28" applyFont="1" applyBorder="1"/>
    <xf numFmtId="44" fontId="85" fillId="0" borderId="0" xfId="28" applyFont="1"/>
    <xf numFmtId="44" fontId="83" fillId="0" borderId="0" xfId="28" applyFont="1" applyBorder="1"/>
    <xf numFmtId="44" fontId="84" fillId="0" borderId="13" xfId="28" applyFont="1" applyBorder="1"/>
    <xf numFmtId="0" fontId="84" fillId="0" borderId="0" xfId="0" applyFont="1" applyBorder="1" applyAlignment="1">
      <alignment horizontal="right"/>
    </xf>
    <xf numFmtId="0" fontId="93" fillId="0" borderId="0" xfId="0" applyFont="1" applyAlignment="1">
      <alignment horizontal="right"/>
    </xf>
    <xf numFmtId="0" fontId="94" fillId="0" borderId="0" xfId="0" applyFont="1" applyAlignment="1">
      <alignment horizontal="right"/>
    </xf>
    <xf numFmtId="0" fontId="93" fillId="0" borderId="1" xfId="0" applyFont="1" applyBorder="1" applyAlignment="1">
      <alignment horizontal="right"/>
    </xf>
    <xf numFmtId="0" fontId="96" fillId="44" borderId="1" xfId="0" applyFont="1" applyFill="1" applyBorder="1" applyProtection="1">
      <protection locked="0"/>
    </xf>
    <xf numFmtId="0" fontId="85" fillId="0" borderId="17" xfId="0" applyFont="1" applyFill="1" applyBorder="1" applyAlignment="1">
      <alignment horizontal="right"/>
    </xf>
    <xf numFmtId="44" fontId="85" fillId="0" borderId="53" xfId="28" applyFont="1" applyFill="1" applyBorder="1"/>
    <xf numFmtId="0" fontId="85" fillId="0" borderId="0" xfId="0" applyFont="1" applyFill="1" applyBorder="1" applyAlignment="1">
      <alignment horizontal="right"/>
    </xf>
    <xf numFmtId="44" fontId="85" fillId="0" borderId="0" xfId="28" applyFont="1" applyFill="1" applyBorder="1"/>
    <xf numFmtId="16" fontId="11" fillId="0" borderId="0" xfId="0" applyNumberFormat="1" applyFont="1"/>
    <xf numFmtId="0" fontId="95" fillId="0" borderId="5" xfId="0" applyFont="1" applyFill="1" applyBorder="1" applyAlignment="1"/>
    <xf numFmtId="165" fontId="95" fillId="0" borderId="11" xfId="0" applyNumberFormat="1" applyFont="1" applyFill="1" applyBorder="1" applyAlignment="1" applyProtection="1">
      <alignment horizontal="right"/>
    </xf>
    <xf numFmtId="0" fontId="95" fillId="0" borderId="19" xfId="0" applyFont="1" applyFill="1" applyBorder="1" applyAlignment="1"/>
    <xf numFmtId="165" fontId="95" fillId="0" borderId="18" xfId="0" applyNumberFormat="1" applyFont="1" applyFill="1" applyBorder="1" applyAlignment="1" applyProtection="1">
      <alignment horizontal="right"/>
    </xf>
    <xf numFmtId="0" fontId="90" fillId="0" borderId="19" xfId="0" applyFont="1" applyFill="1" applyBorder="1" applyAlignment="1"/>
    <xf numFmtId="0" fontId="90" fillId="0" borderId="18" xfId="0" applyFont="1" applyFill="1" applyBorder="1" applyAlignment="1">
      <alignment horizontal="right"/>
    </xf>
    <xf numFmtId="0" fontId="85" fillId="0" borderId="9" xfId="0" applyFont="1" applyFill="1" applyBorder="1" applyAlignment="1"/>
    <xf numFmtId="0" fontId="85" fillId="0" borderId="13" xfId="0" applyFont="1" applyFill="1" applyBorder="1" applyAlignment="1">
      <alignment horizontal="right" wrapText="1"/>
    </xf>
    <xf numFmtId="0" fontId="88" fillId="0" borderId="1" xfId="0" applyFont="1" applyBorder="1" applyAlignment="1">
      <alignment horizontal="right" vertical="top" wrapText="1"/>
    </xf>
    <xf numFmtId="0" fontId="11" fillId="42" borderId="0" xfId="0" applyFont="1" applyFill="1" applyBorder="1" applyAlignment="1" applyProtection="1">
      <alignment vertical="center"/>
    </xf>
    <xf numFmtId="0" fontId="11" fillId="42" borderId="0" xfId="0" applyFont="1" applyFill="1" applyAlignment="1" applyProtection="1">
      <alignment vertical="center"/>
    </xf>
    <xf numFmtId="0" fontId="26" fillId="42" borderId="0" xfId="0" applyFont="1" applyFill="1" applyBorder="1" applyAlignment="1" applyProtection="1">
      <alignment horizontal="right" vertical="center" wrapText="1"/>
    </xf>
    <xf numFmtId="0" fontId="6" fillId="42" borderId="0" xfId="0" applyFont="1" applyFill="1" applyAlignment="1" applyProtection="1">
      <alignment vertical="center"/>
    </xf>
    <xf numFmtId="0" fontId="100" fillId="44" borderId="0" xfId="0" applyFont="1" applyFill="1" applyBorder="1" applyProtection="1"/>
    <xf numFmtId="0" fontId="48" fillId="44" borderId="0" xfId="0" applyFont="1" applyFill="1" applyBorder="1" applyAlignment="1" applyProtection="1">
      <alignment horizontal="center"/>
    </xf>
    <xf numFmtId="44" fontId="100" fillId="44" borderId="0" xfId="28" applyFont="1" applyFill="1" applyBorder="1" applyProtection="1"/>
    <xf numFmtId="9" fontId="100" fillId="44" borderId="0" xfId="48" applyFont="1" applyFill="1" applyBorder="1" applyProtection="1"/>
    <xf numFmtId="44" fontId="101" fillId="44" borderId="0" xfId="0" applyNumberFormat="1" applyFont="1" applyFill="1" applyProtection="1"/>
    <xf numFmtId="14" fontId="0" fillId="0" borderId="12" xfId="0" applyNumberFormat="1" applyFill="1" applyBorder="1" applyAlignment="1" applyProtection="1">
      <alignment horizontal="center"/>
    </xf>
    <xf numFmtId="0" fontId="0" fillId="0" borderId="12" xfId="0" applyFill="1" applyBorder="1" applyProtection="1"/>
    <xf numFmtId="0" fontId="58" fillId="42" borderId="41" xfId="46" applyFont="1" applyFill="1" applyBorder="1" applyProtection="1">
      <protection locked="0"/>
    </xf>
    <xf numFmtId="0" fontId="58" fillId="42" borderId="1" xfId="46" applyFont="1" applyFill="1" applyBorder="1" applyProtection="1">
      <protection locked="0"/>
    </xf>
    <xf numFmtId="0" fontId="2" fillId="42" borderId="1" xfId="39" applyFont="1" applyFill="1" applyBorder="1"/>
    <xf numFmtId="0" fontId="11" fillId="42" borderId="1" xfId="0" applyFont="1" applyFill="1" applyBorder="1"/>
    <xf numFmtId="0" fontId="30" fillId="42" borderId="1" xfId="39" applyFill="1" applyBorder="1"/>
    <xf numFmtId="0" fontId="47" fillId="42" borderId="1" xfId="39" applyFont="1" applyFill="1" applyBorder="1"/>
    <xf numFmtId="0" fontId="9" fillId="42" borderId="1" xfId="0" applyFont="1" applyFill="1" applyBorder="1"/>
    <xf numFmtId="0" fontId="25" fillId="0" borderId="0" xfId="0" applyFont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68" fillId="44" borderId="0" xfId="0" applyFont="1" applyFill="1"/>
    <xf numFmtId="0" fontId="70" fillId="0" borderId="0" xfId="39" applyFont="1" applyFill="1"/>
    <xf numFmtId="0" fontId="73" fillId="44" borderId="0" xfId="39" applyFont="1" applyFill="1"/>
    <xf numFmtId="0" fontId="8" fillId="0" borderId="0" xfId="0" applyFont="1" applyAlignment="1">
      <alignment horizontal="center"/>
    </xf>
    <xf numFmtId="0" fontId="9" fillId="0" borderId="1" xfId="0" applyFont="1" applyFill="1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164" fontId="49" fillId="0" borderId="5" xfId="0" applyNumberFormat="1" applyFont="1" applyFill="1" applyBorder="1" applyAlignment="1">
      <alignment horizontal="center" vertical="top" wrapText="1"/>
    </xf>
    <xf numFmtId="164" fontId="49" fillId="0" borderId="10" xfId="0" applyNumberFormat="1" applyFont="1" applyFill="1" applyBorder="1" applyAlignment="1">
      <alignment horizontal="center" vertical="top" wrapText="1"/>
    </xf>
    <xf numFmtId="164" fontId="49" fillId="0" borderId="11" xfId="0" applyNumberFormat="1" applyFont="1" applyFill="1" applyBorder="1" applyAlignment="1">
      <alignment horizontal="center" vertical="top" wrapText="1"/>
    </xf>
    <xf numFmtId="8" fontId="0" fillId="0" borderId="0" xfId="0" applyNumberFormat="1"/>
    <xf numFmtId="0" fontId="16" fillId="0" borderId="0" xfId="0" applyFont="1" applyFill="1"/>
    <xf numFmtId="0" fontId="17" fillId="0" borderId="0" xfId="0" applyFont="1" applyFill="1"/>
    <xf numFmtId="0" fontId="19" fillId="0" borderId="0" xfId="0" applyFont="1" applyFill="1" applyAlignment="1">
      <alignment horizontal="center"/>
    </xf>
    <xf numFmtId="0" fontId="66" fillId="45" borderId="1" xfId="0" applyFont="1" applyFill="1" applyBorder="1" applyAlignment="1" applyProtection="1">
      <alignment horizontal="center" vertical="center" wrapText="1"/>
      <protection locked="0"/>
    </xf>
    <xf numFmtId="0" fontId="65" fillId="45" borderId="1" xfId="0" applyFont="1" applyFill="1" applyBorder="1" applyAlignment="1" applyProtection="1">
      <alignment horizontal="center" vertical="center" wrapText="1"/>
      <protection locked="0"/>
    </xf>
    <xf numFmtId="0" fontId="66" fillId="45" borderId="0" xfId="0" applyFont="1" applyFill="1" applyBorder="1" applyAlignment="1" applyProtection="1">
      <alignment horizontal="center" vertical="center" wrapText="1"/>
    </xf>
    <xf numFmtId="0" fontId="26" fillId="42" borderId="43" xfId="0" applyFont="1" applyFill="1" applyBorder="1" applyAlignment="1" applyProtection="1">
      <alignment horizontal="center" vertical="center" wrapText="1"/>
    </xf>
    <xf numFmtId="0" fontId="26" fillId="42" borderId="31" xfId="0" applyFont="1" applyFill="1" applyBorder="1" applyAlignment="1" applyProtection="1">
      <alignment horizontal="center" vertical="center" wrapText="1"/>
    </xf>
    <xf numFmtId="0" fontId="26" fillId="42" borderId="32" xfId="0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right" vertical="center" wrapText="1"/>
    </xf>
    <xf numFmtId="0" fontId="14" fillId="0" borderId="15" xfId="0" applyFont="1" applyBorder="1" applyAlignment="1" applyProtection="1">
      <alignment horizontal="right" vertical="center" wrapText="1"/>
    </xf>
    <xf numFmtId="0" fontId="14" fillId="0" borderId="14" xfId="0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right" vertical="center" wrapText="1"/>
    </xf>
    <xf numFmtId="0" fontId="11" fillId="0" borderId="14" xfId="0" applyFont="1" applyBorder="1" applyAlignment="1" applyProtection="1">
      <alignment horizontal="right" vertical="center" wrapText="1"/>
    </xf>
    <xf numFmtId="0" fontId="29" fillId="0" borderId="1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horizontal="right" vertical="center" wrapText="1"/>
    </xf>
    <xf numFmtId="0" fontId="11" fillId="0" borderId="19" xfId="0" applyFont="1" applyBorder="1" applyAlignment="1" applyProtection="1">
      <alignment horizontal="right" vertical="center" wrapText="1"/>
    </xf>
    <xf numFmtId="0" fontId="11" fillId="0" borderId="18" xfId="0" applyFont="1" applyBorder="1" applyAlignment="1" applyProtection="1">
      <alignment horizontal="right" vertical="center" wrapText="1"/>
    </xf>
    <xf numFmtId="0" fontId="11" fillId="42" borderId="2" xfId="0" applyFont="1" applyFill="1" applyBorder="1" applyAlignment="1" applyProtection="1">
      <alignment horizontal="center" vertical="center" wrapText="1"/>
      <protection locked="0"/>
    </xf>
    <xf numFmtId="0" fontId="11" fillId="42" borderId="15" xfId="0" applyFont="1" applyFill="1" applyBorder="1" applyAlignment="1" applyProtection="1">
      <alignment horizontal="center" vertical="center" wrapText="1"/>
      <protection locked="0"/>
    </xf>
    <xf numFmtId="0" fontId="11" fillId="42" borderId="1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11" fillId="4" borderId="15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right" vertical="center" wrapText="1"/>
    </xf>
    <xf numFmtId="0" fontId="26" fillId="0" borderId="15" xfId="0" applyFont="1" applyBorder="1" applyAlignment="1" applyProtection="1">
      <alignment horizontal="right" vertical="center" wrapText="1"/>
    </xf>
    <xf numFmtId="0" fontId="26" fillId="0" borderId="14" xfId="0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righ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42" borderId="0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26" fillId="0" borderId="1" xfId="0" applyFont="1" applyBorder="1" applyAlignment="1" applyProtection="1">
      <alignment horizontal="right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1" fillId="42" borderId="0" xfId="0" applyFont="1" applyFill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26" fillId="4" borderId="15" xfId="0" applyFont="1" applyFill="1" applyBorder="1" applyAlignment="1" applyProtection="1">
      <alignment horizontal="left" vertical="top" wrapText="1"/>
    </xf>
    <xf numFmtId="0" fontId="70" fillId="44" borderId="0" xfId="39" applyFont="1" applyFill="1" applyBorder="1" applyAlignment="1">
      <alignment horizontal="center" vertical="center"/>
    </xf>
    <xf numFmtId="0" fontId="73" fillId="44" borderId="0" xfId="0" applyFont="1" applyFill="1" applyAlignment="1">
      <alignment horizontal="center"/>
    </xf>
    <xf numFmtId="0" fontId="73" fillId="44" borderId="0" xfId="39" applyFont="1" applyFill="1" applyBorder="1" applyAlignment="1">
      <alignment horizontal="center"/>
    </xf>
    <xf numFmtId="0" fontId="67" fillId="0" borderId="0" xfId="39" applyFont="1" applyFill="1" applyBorder="1" applyAlignment="1">
      <alignment horizontal="left"/>
    </xf>
    <xf numFmtId="0" fontId="70" fillId="44" borderId="0" xfId="39" applyFont="1" applyFill="1" applyAlignment="1">
      <alignment horizontal="center" vertical="center"/>
    </xf>
    <xf numFmtId="164" fontId="49" fillId="46" borderId="2" xfId="0" applyNumberFormat="1" applyFont="1" applyFill="1" applyBorder="1" applyAlignment="1">
      <alignment horizontal="center" vertical="top" wrapText="1"/>
    </xf>
    <xf numFmtId="164" fontId="49" fillId="46" borderId="15" xfId="0" applyNumberFormat="1" applyFont="1" applyFill="1" applyBorder="1" applyAlignment="1">
      <alignment horizontal="center" vertical="top" wrapText="1"/>
    </xf>
    <xf numFmtId="164" fontId="49" fillId="46" borderId="14" xfId="0" applyNumberFormat="1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7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98" fillId="44" borderId="0" xfId="0" applyFont="1" applyFill="1" applyAlignment="1">
      <alignment horizontal="center"/>
    </xf>
    <xf numFmtId="0" fontId="83" fillId="0" borderId="0" xfId="0" applyFont="1" applyAlignment="1">
      <alignment horizontal="center"/>
    </xf>
    <xf numFmtId="0" fontId="97" fillId="44" borderId="0" xfId="0" applyFont="1" applyFill="1" applyAlignment="1">
      <alignment horizontal="center"/>
    </xf>
    <xf numFmtId="0" fontId="91" fillId="0" borderId="0" xfId="0" applyFont="1" applyFill="1" applyBorder="1" applyAlignment="1">
      <alignment horizontal="center"/>
    </xf>
    <xf numFmtId="0" fontId="92" fillId="0" borderId="0" xfId="0" applyFont="1" applyFill="1" applyBorder="1" applyAlignment="1">
      <alignment horizontal="center"/>
    </xf>
    <xf numFmtId="2" fontId="94" fillId="0" borderId="0" xfId="0" applyNumberFormat="1" applyFont="1" applyBorder="1" applyAlignment="1">
      <alignment horizontal="left"/>
    </xf>
    <xf numFmtId="0" fontId="86" fillId="0" borderId="0" xfId="0" applyFont="1" applyBorder="1" applyAlignment="1">
      <alignment horizontal="left"/>
    </xf>
    <xf numFmtId="0" fontId="87" fillId="0" borderId="3" xfId="0" applyFont="1" applyBorder="1" applyAlignment="1">
      <alignment horizontal="center" vertical="center" wrapText="1"/>
    </xf>
    <xf numFmtId="0" fontId="87" fillId="0" borderId="46" xfId="0" applyFont="1" applyBorder="1" applyAlignment="1">
      <alignment horizontal="center" vertical="center" wrapText="1"/>
    </xf>
    <xf numFmtId="0" fontId="87" fillId="0" borderId="12" xfId="0" applyFont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center" vertical="center"/>
    </xf>
    <xf numFmtId="0" fontId="85" fillId="0" borderId="3" xfId="0" applyFont="1" applyBorder="1" applyAlignment="1">
      <alignment horizontal="center" vertical="center"/>
    </xf>
    <xf numFmtId="0" fontId="85" fillId="0" borderId="46" xfId="0" applyFont="1" applyBorder="1" applyAlignment="1">
      <alignment horizontal="center" vertical="center"/>
    </xf>
    <xf numFmtId="0" fontId="85" fillId="0" borderId="12" xfId="0" applyFont="1" applyBorder="1" applyAlignment="1">
      <alignment horizontal="center" vertical="center"/>
    </xf>
    <xf numFmtId="0" fontId="99" fillId="44" borderId="0" xfId="0" applyFont="1" applyFill="1" applyBorder="1" applyAlignment="1">
      <alignment horizontal="center"/>
    </xf>
    <xf numFmtId="0" fontId="48" fillId="44" borderId="0" xfId="0" applyFont="1" applyFill="1" applyAlignment="1" applyProtection="1">
      <alignment horizontal="center"/>
    </xf>
    <xf numFmtId="44" fontId="55" fillId="0" borderId="16" xfId="28" applyFont="1" applyBorder="1" applyAlignment="1" applyProtection="1">
      <alignment horizontal="center"/>
    </xf>
    <xf numFmtId="0" fontId="52" fillId="0" borderId="0" xfId="0" applyFont="1" applyAlignment="1" applyProtection="1">
      <alignment horizontal="center"/>
    </xf>
    <xf numFmtId="0" fontId="13" fillId="0" borderId="30" xfId="0" applyFont="1" applyBorder="1" applyAlignment="1" applyProtection="1">
      <alignment horizont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14" fontId="9" fillId="0" borderId="0" xfId="0" applyNumberFormat="1" applyFont="1" applyAlignment="1" applyProtection="1">
      <alignment horizontal="center"/>
    </xf>
    <xf numFmtId="0" fontId="53" fillId="42" borderId="5" xfId="0" quotePrefix="1" applyFont="1" applyFill="1" applyBorder="1" applyAlignment="1" applyProtection="1">
      <alignment horizontal="center"/>
    </xf>
    <xf numFmtId="0" fontId="53" fillId="42" borderId="10" xfId="0" quotePrefix="1" applyFont="1" applyFill="1" applyBorder="1" applyAlignment="1" applyProtection="1">
      <alignment horizontal="center"/>
    </xf>
    <xf numFmtId="0" fontId="53" fillId="42" borderId="11" xfId="0" quotePrefix="1" applyFont="1" applyFill="1" applyBorder="1" applyAlignment="1" applyProtection="1">
      <alignment horizontal="center"/>
    </xf>
    <xf numFmtId="0" fontId="53" fillId="42" borderId="9" xfId="0" quotePrefix="1" applyFont="1" applyFill="1" applyBorder="1" applyAlignment="1" applyProtection="1">
      <alignment horizontal="center"/>
    </xf>
    <xf numFmtId="0" fontId="53" fillId="42" borderId="4" xfId="0" quotePrefix="1" applyFont="1" applyFill="1" applyBorder="1" applyAlignment="1" applyProtection="1">
      <alignment horizontal="center"/>
    </xf>
    <xf numFmtId="0" fontId="53" fillId="42" borderId="13" xfId="0" quotePrefix="1" applyFont="1" applyFill="1" applyBorder="1" applyAlignment="1" applyProtection="1">
      <alignment horizontal="center"/>
    </xf>
    <xf numFmtId="0" fontId="68" fillId="0" borderId="0" xfId="46" applyFont="1" applyFill="1" applyBorder="1" applyAlignment="1" applyProtection="1">
      <alignment horizontal="center"/>
    </xf>
    <xf numFmtId="0" fontId="68" fillId="0" borderId="0" xfId="46" applyFont="1" applyFill="1" applyBorder="1" applyAlignment="1" applyProtection="1">
      <alignment horizontal="center"/>
      <protection locked="0"/>
    </xf>
    <xf numFmtId="0" fontId="68" fillId="0" borderId="1" xfId="35" applyFont="1" applyBorder="1" applyAlignment="1" applyProtection="1">
      <alignment horizontal="center"/>
      <protection locked="0"/>
    </xf>
    <xf numFmtId="0" fontId="72" fillId="44" borderId="7" xfId="46" applyFont="1" applyFill="1" applyBorder="1" applyAlignment="1" applyProtection="1">
      <alignment horizontal="center"/>
    </xf>
    <xf numFmtId="0" fontId="72" fillId="44" borderId="48" xfId="46" applyFont="1" applyFill="1" applyBorder="1" applyAlignment="1" applyProtection="1">
      <alignment horizontal="center"/>
    </xf>
    <xf numFmtId="0" fontId="68" fillId="0" borderId="49" xfId="46" applyFont="1" applyBorder="1" applyAlignment="1" applyProtection="1">
      <alignment horizontal="center"/>
      <protection locked="0"/>
    </xf>
    <xf numFmtId="0" fontId="68" fillId="0" borderId="14" xfId="46" applyFont="1" applyBorder="1" applyAlignment="1" applyProtection="1">
      <alignment horizontal="center"/>
      <protection locked="0"/>
    </xf>
    <xf numFmtId="0" fontId="68" fillId="0" borderId="50" xfId="47" applyFont="1" applyFill="1" applyBorder="1" applyAlignment="1" applyProtection="1">
      <alignment horizontal="center"/>
      <protection locked="0"/>
    </xf>
    <xf numFmtId="0" fontId="68" fillId="0" borderId="45" xfId="47" applyFont="1" applyFill="1" applyBorder="1" applyAlignment="1" applyProtection="1">
      <alignment horizontal="center"/>
      <protection locked="0"/>
    </xf>
    <xf numFmtId="0" fontId="68" fillId="0" borderId="0" xfId="46" applyFont="1" applyBorder="1" applyAlignment="1" applyProtection="1">
      <alignment horizontal="center"/>
    </xf>
    <xf numFmtId="0" fontId="68" fillId="0" borderId="49" xfId="47" applyFont="1" applyFill="1" applyBorder="1" applyAlignment="1" applyProtection="1">
      <alignment horizontal="center"/>
      <protection locked="0"/>
    </xf>
    <xf numFmtId="0" fontId="68" fillId="0" borderId="14" xfId="47" applyFont="1" applyFill="1" applyBorder="1" applyAlignment="1" applyProtection="1">
      <alignment horizontal="center"/>
      <protection locked="0"/>
    </xf>
    <xf numFmtId="0" fontId="72" fillId="44" borderId="8" xfId="46" applyFont="1" applyFill="1" applyBorder="1" applyAlignment="1" applyProtection="1">
      <alignment horizontal="center"/>
    </xf>
    <xf numFmtId="0" fontId="72" fillId="44" borderId="51" xfId="46" applyFont="1" applyFill="1" applyBorder="1" applyAlignment="1" applyProtection="1">
      <alignment horizontal="center"/>
    </xf>
    <xf numFmtId="0" fontId="70" fillId="0" borderId="30" xfId="46" applyFont="1" applyFill="1" applyBorder="1" applyAlignment="1" applyProtection="1">
      <alignment horizontal="center"/>
    </xf>
    <xf numFmtId="0" fontId="70" fillId="0" borderId="31" xfId="46" applyFont="1" applyFill="1" applyBorder="1" applyAlignment="1" applyProtection="1">
      <alignment horizontal="center"/>
    </xf>
    <xf numFmtId="0" fontId="70" fillId="0" borderId="16" xfId="46" applyFont="1" applyFill="1" applyBorder="1" applyAlignment="1" applyProtection="1">
      <alignment horizontal="center"/>
    </xf>
    <xf numFmtId="0" fontId="70" fillId="0" borderId="20" xfId="46" applyFont="1" applyFill="1" applyBorder="1" applyAlignment="1" applyProtection="1">
      <alignment horizontal="center"/>
    </xf>
    <xf numFmtId="0" fontId="68" fillId="0" borderId="0" xfId="0" applyFont="1" applyAlignment="1" applyProtection="1">
      <alignment horizontal="center" vertical="center" wrapText="1"/>
    </xf>
    <xf numFmtId="0" fontId="68" fillId="0" borderId="0" xfId="46" applyFont="1" applyAlignment="1" applyProtection="1">
      <alignment horizontal="center"/>
    </xf>
    <xf numFmtId="0" fontId="81" fillId="0" borderId="0" xfId="46" applyFont="1" applyAlignment="1" applyProtection="1">
      <alignment horizontal="left"/>
    </xf>
    <xf numFmtId="0" fontId="65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center"/>
    </xf>
    <xf numFmtId="0" fontId="70" fillId="0" borderId="0" xfId="46" applyFont="1" applyFill="1" applyBorder="1" applyAlignment="1" applyProtection="1">
      <alignment horizontal="center"/>
    </xf>
    <xf numFmtId="0" fontId="3" fillId="42" borderId="12" xfId="0" applyFont="1" applyFill="1" applyBorder="1" applyProtection="1">
      <protection locked="0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5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Hyperlink 2" xfId="49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53"/>
    <cellStyle name="Normal 3" xfId="40"/>
    <cellStyle name="Normal 4" xfId="46"/>
    <cellStyle name="Normal 4 2" xfId="47"/>
    <cellStyle name="Normal 4 3" xfId="52"/>
    <cellStyle name="Normal 5" xfId="50"/>
    <cellStyle name="Note 2" xfId="41"/>
    <cellStyle name="Output" xfId="42" builtinId="21" customBuiltin="1"/>
    <cellStyle name="Percent" xfId="48" builtinId="5"/>
    <cellStyle name="Title 2" xfId="43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484909</xdr:colOff>
      <xdr:row>0</xdr:row>
      <xdr:rowOff>0</xdr:rowOff>
    </xdr:from>
    <xdr:to>
      <xdr:col>1</xdr:col>
      <xdr:colOff>62611</xdr:colOff>
      <xdr:row>3</xdr:row>
      <xdr:rowOff>22368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4909" y="0"/>
          <a:ext cx="1160317" cy="697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1833563</xdr:colOff>
      <xdr:row>4</xdr:row>
      <xdr:rowOff>35719</xdr:rowOff>
    </xdr:from>
    <xdr:to>
      <xdr:col>5</xdr:col>
      <xdr:colOff>193934</xdr:colOff>
      <xdr:row>10</xdr:row>
      <xdr:rowOff>79076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17594" y="964407"/>
          <a:ext cx="2337059" cy="1405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161926</xdr:colOff>
      <xdr:row>41</xdr:row>
      <xdr:rowOff>142876</xdr:rowOff>
    </xdr:from>
    <xdr:to>
      <xdr:col>3</xdr:col>
      <xdr:colOff>1295572</xdr:colOff>
      <xdr:row>47</xdr:row>
      <xdr:rowOff>194270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6" y="8553451"/>
          <a:ext cx="1133646" cy="1261069"/>
        </a:xfrm>
        <a:prstGeom prst="rect">
          <a:avLst/>
        </a:prstGeom>
      </xdr:spPr>
    </xdr:pic>
    <xdr:clientData/>
  </xdr:twoCellAnchor>
  <xdr:twoCellAnchor editAs="absolute">
    <xdr:from>
      <xdr:col>1</xdr:col>
      <xdr:colOff>243552</xdr:colOff>
      <xdr:row>0</xdr:row>
      <xdr:rowOff>114300</xdr:rowOff>
    </xdr:from>
    <xdr:to>
      <xdr:col>2</xdr:col>
      <xdr:colOff>404149</xdr:colOff>
      <xdr:row>6</xdr:row>
      <xdr:rowOff>221951</xdr:rowOff>
    </xdr:to>
    <xdr:pic>
      <xdr:nvPicPr>
        <xdr:cNvPr id="53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5502" y="114300"/>
          <a:ext cx="2332297" cy="1412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schoolsportwa.com.au/" TargetMode="External"/><Relationship Id="rId1" Type="http://schemas.openxmlformats.org/officeDocument/2006/relationships/hyperlink" Target="mailto:school.sport@education.wa.edu.au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zoomScaleSheetLayoutView="80" workbookViewId="0">
      <selection activeCell="B20" sqref="B20"/>
    </sheetView>
  </sheetViews>
  <sheetFormatPr defaultRowHeight="18.75" x14ac:dyDescent="0.2"/>
  <cols>
    <col min="1" max="1" width="34.5703125" style="157" customWidth="1"/>
    <col min="2" max="2" width="29.28515625" style="197" customWidth="1"/>
    <col min="3" max="3" width="21.42578125" style="179" customWidth="1"/>
    <col min="4" max="4" width="5.5703125" style="179" bestFit="1" customWidth="1"/>
    <col min="5" max="5" width="12.28515625" style="179" bestFit="1" customWidth="1"/>
    <col min="6" max="6" width="14.5703125" style="179" bestFit="1" customWidth="1"/>
    <col min="7" max="251" width="9.140625" style="179"/>
    <col min="252" max="253" width="24.28515625" style="179" customWidth="1"/>
    <col min="254" max="254" width="27" style="179" customWidth="1"/>
    <col min="255" max="256" width="24" style="179" customWidth="1"/>
    <col min="257" max="257" width="3.42578125" style="179" customWidth="1"/>
    <col min="258" max="258" width="9.140625" style="179"/>
    <col min="259" max="259" width="21.42578125" style="179" bestFit="1" customWidth="1"/>
    <col min="260" max="260" width="5.5703125" style="179" bestFit="1" customWidth="1"/>
    <col min="261" max="507" width="9.140625" style="179"/>
    <col min="508" max="509" width="24.28515625" style="179" customWidth="1"/>
    <col min="510" max="510" width="27" style="179" customWidth="1"/>
    <col min="511" max="512" width="24" style="179" customWidth="1"/>
    <col min="513" max="513" width="3.42578125" style="179" customWidth="1"/>
    <col min="514" max="514" width="9.140625" style="179"/>
    <col min="515" max="515" width="21.42578125" style="179" bestFit="1" customWidth="1"/>
    <col min="516" max="516" width="5.5703125" style="179" bestFit="1" customWidth="1"/>
    <col min="517" max="763" width="9.140625" style="179"/>
    <col min="764" max="765" width="24.28515625" style="179" customWidth="1"/>
    <col min="766" max="766" width="27" style="179" customWidth="1"/>
    <col min="767" max="768" width="24" style="179" customWidth="1"/>
    <col min="769" max="769" width="3.42578125" style="179" customWidth="1"/>
    <col min="770" max="770" width="9.140625" style="179"/>
    <col min="771" max="771" width="21.42578125" style="179" bestFit="1" customWidth="1"/>
    <col min="772" max="772" width="5.5703125" style="179" bestFit="1" customWidth="1"/>
    <col min="773" max="1019" width="9.140625" style="179"/>
    <col min="1020" max="1021" width="24.28515625" style="179" customWidth="1"/>
    <col min="1022" max="1022" width="27" style="179" customWidth="1"/>
    <col min="1023" max="1024" width="24" style="179" customWidth="1"/>
    <col min="1025" max="1025" width="3.42578125" style="179" customWidth="1"/>
    <col min="1026" max="1026" width="9.140625" style="179"/>
    <col min="1027" max="1027" width="21.42578125" style="179" bestFit="1" customWidth="1"/>
    <col min="1028" max="1028" width="5.5703125" style="179" bestFit="1" customWidth="1"/>
    <col min="1029" max="1275" width="9.140625" style="179"/>
    <col min="1276" max="1277" width="24.28515625" style="179" customWidth="1"/>
    <col min="1278" max="1278" width="27" style="179" customWidth="1"/>
    <col min="1279" max="1280" width="24" style="179" customWidth="1"/>
    <col min="1281" max="1281" width="3.42578125" style="179" customWidth="1"/>
    <col min="1282" max="1282" width="9.140625" style="179"/>
    <col min="1283" max="1283" width="21.42578125" style="179" bestFit="1" customWidth="1"/>
    <col min="1284" max="1284" width="5.5703125" style="179" bestFit="1" customWidth="1"/>
    <col min="1285" max="1531" width="9.140625" style="179"/>
    <col min="1532" max="1533" width="24.28515625" style="179" customWidth="1"/>
    <col min="1534" max="1534" width="27" style="179" customWidth="1"/>
    <col min="1535" max="1536" width="24" style="179" customWidth="1"/>
    <col min="1537" max="1537" width="3.42578125" style="179" customWidth="1"/>
    <col min="1538" max="1538" width="9.140625" style="179"/>
    <col min="1539" max="1539" width="21.42578125" style="179" bestFit="1" customWidth="1"/>
    <col min="1540" max="1540" width="5.5703125" style="179" bestFit="1" customWidth="1"/>
    <col min="1541" max="1787" width="9.140625" style="179"/>
    <col min="1788" max="1789" width="24.28515625" style="179" customWidth="1"/>
    <col min="1790" max="1790" width="27" style="179" customWidth="1"/>
    <col min="1791" max="1792" width="24" style="179" customWidth="1"/>
    <col min="1793" max="1793" width="3.42578125" style="179" customWidth="1"/>
    <col min="1794" max="1794" width="9.140625" style="179"/>
    <col min="1795" max="1795" width="21.42578125" style="179" bestFit="1" customWidth="1"/>
    <col min="1796" max="1796" width="5.5703125" style="179" bestFit="1" customWidth="1"/>
    <col min="1797" max="2043" width="9.140625" style="179"/>
    <col min="2044" max="2045" width="24.28515625" style="179" customWidth="1"/>
    <col min="2046" max="2046" width="27" style="179" customWidth="1"/>
    <col min="2047" max="2048" width="24" style="179" customWidth="1"/>
    <col min="2049" max="2049" width="3.42578125" style="179" customWidth="1"/>
    <col min="2050" max="2050" width="9.140625" style="179"/>
    <col min="2051" max="2051" width="21.42578125" style="179" bestFit="1" customWidth="1"/>
    <col min="2052" max="2052" width="5.5703125" style="179" bestFit="1" customWidth="1"/>
    <col min="2053" max="2299" width="9.140625" style="179"/>
    <col min="2300" max="2301" width="24.28515625" style="179" customWidth="1"/>
    <col min="2302" max="2302" width="27" style="179" customWidth="1"/>
    <col min="2303" max="2304" width="24" style="179" customWidth="1"/>
    <col min="2305" max="2305" width="3.42578125" style="179" customWidth="1"/>
    <col min="2306" max="2306" width="9.140625" style="179"/>
    <col min="2307" max="2307" width="21.42578125" style="179" bestFit="1" customWidth="1"/>
    <col min="2308" max="2308" width="5.5703125" style="179" bestFit="1" customWidth="1"/>
    <col min="2309" max="2555" width="9.140625" style="179"/>
    <col min="2556" max="2557" width="24.28515625" style="179" customWidth="1"/>
    <col min="2558" max="2558" width="27" style="179" customWidth="1"/>
    <col min="2559" max="2560" width="24" style="179" customWidth="1"/>
    <col min="2561" max="2561" width="3.42578125" style="179" customWidth="1"/>
    <col min="2562" max="2562" width="9.140625" style="179"/>
    <col min="2563" max="2563" width="21.42578125" style="179" bestFit="1" customWidth="1"/>
    <col min="2564" max="2564" width="5.5703125" style="179" bestFit="1" customWidth="1"/>
    <col min="2565" max="2811" width="9.140625" style="179"/>
    <col min="2812" max="2813" width="24.28515625" style="179" customWidth="1"/>
    <col min="2814" max="2814" width="27" style="179" customWidth="1"/>
    <col min="2815" max="2816" width="24" style="179" customWidth="1"/>
    <col min="2817" max="2817" width="3.42578125" style="179" customWidth="1"/>
    <col min="2818" max="2818" width="9.140625" style="179"/>
    <col min="2819" max="2819" width="21.42578125" style="179" bestFit="1" customWidth="1"/>
    <col min="2820" max="2820" width="5.5703125" style="179" bestFit="1" customWidth="1"/>
    <col min="2821" max="3067" width="9.140625" style="179"/>
    <col min="3068" max="3069" width="24.28515625" style="179" customWidth="1"/>
    <col min="3070" max="3070" width="27" style="179" customWidth="1"/>
    <col min="3071" max="3072" width="24" style="179" customWidth="1"/>
    <col min="3073" max="3073" width="3.42578125" style="179" customWidth="1"/>
    <col min="3074" max="3074" width="9.140625" style="179"/>
    <col min="3075" max="3075" width="21.42578125" style="179" bestFit="1" customWidth="1"/>
    <col min="3076" max="3076" width="5.5703125" style="179" bestFit="1" customWidth="1"/>
    <col min="3077" max="3323" width="9.140625" style="179"/>
    <col min="3324" max="3325" width="24.28515625" style="179" customWidth="1"/>
    <col min="3326" max="3326" width="27" style="179" customWidth="1"/>
    <col min="3327" max="3328" width="24" style="179" customWidth="1"/>
    <col min="3329" max="3329" width="3.42578125" style="179" customWidth="1"/>
    <col min="3330" max="3330" width="9.140625" style="179"/>
    <col min="3331" max="3331" width="21.42578125" style="179" bestFit="1" customWidth="1"/>
    <col min="3332" max="3332" width="5.5703125" style="179" bestFit="1" customWidth="1"/>
    <col min="3333" max="3579" width="9.140625" style="179"/>
    <col min="3580" max="3581" width="24.28515625" style="179" customWidth="1"/>
    <col min="3582" max="3582" width="27" style="179" customWidth="1"/>
    <col min="3583" max="3584" width="24" style="179" customWidth="1"/>
    <col min="3585" max="3585" width="3.42578125" style="179" customWidth="1"/>
    <col min="3586" max="3586" width="9.140625" style="179"/>
    <col min="3587" max="3587" width="21.42578125" style="179" bestFit="1" customWidth="1"/>
    <col min="3588" max="3588" width="5.5703125" style="179" bestFit="1" customWidth="1"/>
    <col min="3589" max="3835" width="9.140625" style="179"/>
    <col min="3836" max="3837" width="24.28515625" style="179" customWidth="1"/>
    <col min="3838" max="3838" width="27" style="179" customWidth="1"/>
    <col min="3839" max="3840" width="24" style="179" customWidth="1"/>
    <col min="3841" max="3841" width="3.42578125" style="179" customWidth="1"/>
    <col min="3842" max="3842" width="9.140625" style="179"/>
    <col min="3843" max="3843" width="21.42578125" style="179" bestFit="1" customWidth="1"/>
    <col min="3844" max="3844" width="5.5703125" style="179" bestFit="1" customWidth="1"/>
    <col min="3845" max="4091" width="9.140625" style="179"/>
    <col min="4092" max="4093" width="24.28515625" style="179" customWidth="1"/>
    <col min="4094" max="4094" width="27" style="179" customWidth="1"/>
    <col min="4095" max="4096" width="24" style="179" customWidth="1"/>
    <col min="4097" max="4097" width="3.42578125" style="179" customWidth="1"/>
    <col min="4098" max="4098" width="9.140625" style="179"/>
    <col min="4099" max="4099" width="21.42578125" style="179" bestFit="1" customWidth="1"/>
    <col min="4100" max="4100" width="5.5703125" style="179" bestFit="1" customWidth="1"/>
    <col min="4101" max="4347" width="9.140625" style="179"/>
    <col min="4348" max="4349" width="24.28515625" style="179" customWidth="1"/>
    <col min="4350" max="4350" width="27" style="179" customWidth="1"/>
    <col min="4351" max="4352" width="24" style="179" customWidth="1"/>
    <col min="4353" max="4353" width="3.42578125" style="179" customWidth="1"/>
    <col min="4354" max="4354" width="9.140625" style="179"/>
    <col min="4355" max="4355" width="21.42578125" style="179" bestFit="1" customWidth="1"/>
    <col min="4356" max="4356" width="5.5703125" style="179" bestFit="1" customWidth="1"/>
    <col min="4357" max="4603" width="9.140625" style="179"/>
    <col min="4604" max="4605" width="24.28515625" style="179" customWidth="1"/>
    <col min="4606" max="4606" width="27" style="179" customWidth="1"/>
    <col min="4607" max="4608" width="24" style="179" customWidth="1"/>
    <col min="4609" max="4609" width="3.42578125" style="179" customWidth="1"/>
    <col min="4610" max="4610" width="9.140625" style="179"/>
    <col min="4611" max="4611" width="21.42578125" style="179" bestFit="1" customWidth="1"/>
    <col min="4612" max="4612" width="5.5703125" style="179" bestFit="1" customWidth="1"/>
    <col min="4613" max="4859" width="9.140625" style="179"/>
    <col min="4860" max="4861" width="24.28515625" style="179" customWidth="1"/>
    <col min="4862" max="4862" width="27" style="179" customWidth="1"/>
    <col min="4863" max="4864" width="24" style="179" customWidth="1"/>
    <col min="4865" max="4865" width="3.42578125" style="179" customWidth="1"/>
    <col min="4866" max="4866" width="9.140625" style="179"/>
    <col min="4867" max="4867" width="21.42578125" style="179" bestFit="1" customWidth="1"/>
    <col min="4868" max="4868" width="5.5703125" style="179" bestFit="1" customWidth="1"/>
    <col min="4869" max="5115" width="9.140625" style="179"/>
    <col min="5116" max="5117" width="24.28515625" style="179" customWidth="1"/>
    <col min="5118" max="5118" width="27" style="179" customWidth="1"/>
    <col min="5119" max="5120" width="24" style="179" customWidth="1"/>
    <col min="5121" max="5121" width="3.42578125" style="179" customWidth="1"/>
    <col min="5122" max="5122" width="9.140625" style="179"/>
    <col min="5123" max="5123" width="21.42578125" style="179" bestFit="1" customWidth="1"/>
    <col min="5124" max="5124" width="5.5703125" style="179" bestFit="1" customWidth="1"/>
    <col min="5125" max="5371" width="9.140625" style="179"/>
    <col min="5372" max="5373" width="24.28515625" style="179" customWidth="1"/>
    <col min="5374" max="5374" width="27" style="179" customWidth="1"/>
    <col min="5375" max="5376" width="24" style="179" customWidth="1"/>
    <col min="5377" max="5377" width="3.42578125" style="179" customWidth="1"/>
    <col min="5378" max="5378" width="9.140625" style="179"/>
    <col min="5379" max="5379" width="21.42578125" style="179" bestFit="1" customWidth="1"/>
    <col min="5380" max="5380" width="5.5703125" style="179" bestFit="1" customWidth="1"/>
    <col min="5381" max="5627" width="9.140625" style="179"/>
    <col min="5628" max="5629" width="24.28515625" style="179" customWidth="1"/>
    <col min="5630" max="5630" width="27" style="179" customWidth="1"/>
    <col min="5631" max="5632" width="24" style="179" customWidth="1"/>
    <col min="5633" max="5633" width="3.42578125" style="179" customWidth="1"/>
    <col min="5634" max="5634" width="9.140625" style="179"/>
    <col min="5635" max="5635" width="21.42578125" style="179" bestFit="1" customWidth="1"/>
    <col min="5636" max="5636" width="5.5703125" style="179" bestFit="1" customWidth="1"/>
    <col min="5637" max="5883" width="9.140625" style="179"/>
    <col min="5884" max="5885" width="24.28515625" style="179" customWidth="1"/>
    <col min="5886" max="5886" width="27" style="179" customWidth="1"/>
    <col min="5887" max="5888" width="24" style="179" customWidth="1"/>
    <col min="5889" max="5889" width="3.42578125" style="179" customWidth="1"/>
    <col min="5890" max="5890" width="9.140625" style="179"/>
    <col min="5891" max="5891" width="21.42578125" style="179" bestFit="1" customWidth="1"/>
    <col min="5892" max="5892" width="5.5703125" style="179" bestFit="1" customWidth="1"/>
    <col min="5893" max="6139" width="9.140625" style="179"/>
    <col min="6140" max="6141" width="24.28515625" style="179" customWidth="1"/>
    <col min="6142" max="6142" width="27" style="179" customWidth="1"/>
    <col min="6143" max="6144" width="24" style="179" customWidth="1"/>
    <col min="6145" max="6145" width="3.42578125" style="179" customWidth="1"/>
    <col min="6146" max="6146" width="9.140625" style="179"/>
    <col min="6147" max="6147" width="21.42578125" style="179" bestFit="1" customWidth="1"/>
    <col min="6148" max="6148" width="5.5703125" style="179" bestFit="1" customWidth="1"/>
    <col min="6149" max="6395" width="9.140625" style="179"/>
    <col min="6396" max="6397" width="24.28515625" style="179" customWidth="1"/>
    <col min="6398" max="6398" width="27" style="179" customWidth="1"/>
    <col min="6399" max="6400" width="24" style="179" customWidth="1"/>
    <col min="6401" max="6401" width="3.42578125" style="179" customWidth="1"/>
    <col min="6402" max="6402" width="9.140625" style="179"/>
    <col min="6403" max="6403" width="21.42578125" style="179" bestFit="1" customWidth="1"/>
    <col min="6404" max="6404" width="5.5703125" style="179" bestFit="1" customWidth="1"/>
    <col min="6405" max="6651" width="9.140625" style="179"/>
    <col min="6652" max="6653" width="24.28515625" style="179" customWidth="1"/>
    <col min="6654" max="6654" width="27" style="179" customWidth="1"/>
    <col min="6655" max="6656" width="24" style="179" customWidth="1"/>
    <col min="6657" max="6657" width="3.42578125" style="179" customWidth="1"/>
    <col min="6658" max="6658" width="9.140625" style="179"/>
    <col min="6659" max="6659" width="21.42578125" style="179" bestFit="1" customWidth="1"/>
    <col min="6660" max="6660" width="5.5703125" style="179" bestFit="1" customWidth="1"/>
    <col min="6661" max="6907" width="9.140625" style="179"/>
    <col min="6908" max="6909" width="24.28515625" style="179" customWidth="1"/>
    <col min="6910" max="6910" width="27" style="179" customWidth="1"/>
    <col min="6911" max="6912" width="24" style="179" customWidth="1"/>
    <col min="6913" max="6913" width="3.42578125" style="179" customWidth="1"/>
    <col min="6914" max="6914" width="9.140625" style="179"/>
    <col min="6915" max="6915" width="21.42578125" style="179" bestFit="1" customWidth="1"/>
    <col min="6916" max="6916" width="5.5703125" style="179" bestFit="1" customWidth="1"/>
    <col min="6917" max="7163" width="9.140625" style="179"/>
    <col min="7164" max="7165" width="24.28515625" style="179" customWidth="1"/>
    <col min="7166" max="7166" width="27" style="179" customWidth="1"/>
    <col min="7167" max="7168" width="24" style="179" customWidth="1"/>
    <col min="7169" max="7169" width="3.42578125" style="179" customWidth="1"/>
    <col min="7170" max="7170" width="9.140625" style="179"/>
    <col min="7171" max="7171" width="21.42578125" style="179" bestFit="1" customWidth="1"/>
    <col min="7172" max="7172" width="5.5703125" style="179" bestFit="1" customWidth="1"/>
    <col min="7173" max="7419" width="9.140625" style="179"/>
    <col min="7420" max="7421" width="24.28515625" style="179" customWidth="1"/>
    <col min="7422" max="7422" width="27" style="179" customWidth="1"/>
    <col min="7423" max="7424" width="24" style="179" customWidth="1"/>
    <col min="7425" max="7425" width="3.42578125" style="179" customWidth="1"/>
    <col min="7426" max="7426" width="9.140625" style="179"/>
    <col min="7427" max="7427" width="21.42578125" style="179" bestFit="1" customWidth="1"/>
    <col min="7428" max="7428" width="5.5703125" style="179" bestFit="1" customWidth="1"/>
    <col min="7429" max="7675" width="9.140625" style="179"/>
    <col min="7676" max="7677" width="24.28515625" style="179" customWidth="1"/>
    <col min="7678" max="7678" width="27" style="179" customWidth="1"/>
    <col min="7679" max="7680" width="24" style="179" customWidth="1"/>
    <col min="7681" max="7681" width="3.42578125" style="179" customWidth="1"/>
    <col min="7682" max="7682" width="9.140625" style="179"/>
    <col min="7683" max="7683" width="21.42578125" style="179" bestFit="1" customWidth="1"/>
    <col min="7684" max="7684" width="5.5703125" style="179" bestFit="1" customWidth="1"/>
    <col min="7685" max="7931" width="9.140625" style="179"/>
    <col min="7932" max="7933" width="24.28515625" style="179" customWidth="1"/>
    <col min="7934" max="7934" width="27" style="179" customWidth="1"/>
    <col min="7935" max="7936" width="24" style="179" customWidth="1"/>
    <col min="7937" max="7937" width="3.42578125" style="179" customWidth="1"/>
    <col min="7938" max="7938" width="9.140625" style="179"/>
    <col min="7939" max="7939" width="21.42578125" style="179" bestFit="1" customWidth="1"/>
    <col min="7940" max="7940" width="5.5703125" style="179" bestFit="1" customWidth="1"/>
    <col min="7941" max="8187" width="9.140625" style="179"/>
    <col min="8188" max="8189" width="24.28515625" style="179" customWidth="1"/>
    <col min="8190" max="8190" width="27" style="179" customWidth="1"/>
    <col min="8191" max="8192" width="24" style="179" customWidth="1"/>
    <col min="8193" max="8193" width="3.42578125" style="179" customWidth="1"/>
    <col min="8194" max="8194" width="9.140625" style="179"/>
    <col min="8195" max="8195" width="21.42578125" style="179" bestFit="1" customWidth="1"/>
    <col min="8196" max="8196" width="5.5703125" style="179" bestFit="1" customWidth="1"/>
    <col min="8197" max="8443" width="9.140625" style="179"/>
    <col min="8444" max="8445" width="24.28515625" style="179" customWidth="1"/>
    <col min="8446" max="8446" width="27" style="179" customWidth="1"/>
    <col min="8447" max="8448" width="24" style="179" customWidth="1"/>
    <col min="8449" max="8449" width="3.42578125" style="179" customWidth="1"/>
    <col min="8450" max="8450" width="9.140625" style="179"/>
    <col min="8451" max="8451" width="21.42578125" style="179" bestFit="1" customWidth="1"/>
    <col min="8452" max="8452" width="5.5703125" style="179" bestFit="1" customWidth="1"/>
    <col min="8453" max="8699" width="9.140625" style="179"/>
    <col min="8700" max="8701" width="24.28515625" style="179" customWidth="1"/>
    <col min="8702" max="8702" width="27" style="179" customWidth="1"/>
    <col min="8703" max="8704" width="24" style="179" customWidth="1"/>
    <col min="8705" max="8705" width="3.42578125" style="179" customWidth="1"/>
    <col min="8706" max="8706" width="9.140625" style="179"/>
    <col min="8707" max="8707" width="21.42578125" style="179" bestFit="1" customWidth="1"/>
    <col min="8708" max="8708" width="5.5703125" style="179" bestFit="1" customWidth="1"/>
    <col min="8709" max="8955" width="9.140625" style="179"/>
    <col min="8956" max="8957" width="24.28515625" style="179" customWidth="1"/>
    <col min="8958" max="8958" width="27" style="179" customWidth="1"/>
    <col min="8959" max="8960" width="24" style="179" customWidth="1"/>
    <col min="8961" max="8961" width="3.42578125" style="179" customWidth="1"/>
    <col min="8962" max="8962" width="9.140625" style="179"/>
    <col min="8963" max="8963" width="21.42578125" style="179" bestFit="1" customWidth="1"/>
    <col min="8964" max="8964" width="5.5703125" style="179" bestFit="1" customWidth="1"/>
    <col min="8965" max="9211" width="9.140625" style="179"/>
    <col min="9212" max="9213" width="24.28515625" style="179" customWidth="1"/>
    <col min="9214" max="9214" width="27" style="179" customWidth="1"/>
    <col min="9215" max="9216" width="24" style="179" customWidth="1"/>
    <col min="9217" max="9217" width="3.42578125" style="179" customWidth="1"/>
    <col min="9218" max="9218" width="9.140625" style="179"/>
    <col min="9219" max="9219" width="21.42578125" style="179" bestFit="1" customWidth="1"/>
    <col min="9220" max="9220" width="5.5703125" style="179" bestFit="1" customWidth="1"/>
    <col min="9221" max="9467" width="9.140625" style="179"/>
    <col min="9468" max="9469" width="24.28515625" style="179" customWidth="1"/>
    <col min="9470" max="9470" width="27" style="179" customWidth="1"/>
    <col min="9471" max="9472" width="24" style="179" customWidth="1"/>
    <col min="9473" max="9473" width="3.42578125" style="179" customWidth="1"/>
    <col min="9474" max="9474" width="9.140625" style="179"/>
    <col min="9475" max="9475" width="21.42578125" style="179" bestFit="1" customWidth="1"/>
    <col min="9476" max="9476" width="5.5703125" style="179" bestFit="1" customWidth="1"/>
    <col min="9477" max="9723" width="9.140625" style="179"/>
    <col min="9724" max="9725" width="24.28515625" style="179" customWidth="1"/>
    <col min="9726" max="9726" width="27" style="179" customWidth="1"/>
    <col min="9727" max="9728" width="24" style="179" customWidth="1"/>
    <col min="9729" max="9729" width="3.42578125" style="179" customWidth="1"/>
    <col min="9730" max="9730" width="9.140625" style="179"/>
    <col min="9731" max="9731" width="21.42578125" style="179" bestFit="1" customWidth="1"/>
    <col min="9732" max="9732" width="5.5703125" style="179" bestFit="1" customWidth="1"/>
    <col min="9733" max="9979" width="9.140625" style="179"/>
    <col min="9980" max="9981" width="24.28515625" style="179" customWidth="1"/>
    <col min="9982" max="9982" width="27" style="179" customWidth="1"/>
    <col min="9983" max="9984" width="24" style="179" customWidth="1"/>
    <col min="9985" max="9985" width="3.42578125" style="179" customWidth="1"/>
    <col min="9986" max="9986" width="9.140625" style="179"/>
    <col min="9987" max="9987" width="21.42578125" style="179" bestFit="1" customWidth="1"/>
    <col min="9988" max="9988" width="5.5703125" style="179" bestFit="1" customWidth="1"/>
    <col min="9989" max="10235" width="9.140625" style="179"/>
    <col min="10236" max="10237" width="24.28515625" style="179" customWidth="1"/>
    <col min="10238" max="10238" width="27" style="179" customWidth="1"/>
    <col min="10239" max="10240" width="24" style="179" customWidth="1"/>
    <col min="10241" max="10241" width="3.42578125" style="179" customWidth="1"/>
    <col min="10242" max="10242" width="9.140625" style="179"/>
    <col min="10243" max="10243" width="21.42578125" style="179" bestFit="1" customWidth="1"/>
    <col min="10244" max="10244" width="5.5703125" style="179" bestFit="1" customWidth="1"/>
    <col min="10245" max="10491" width="9.140625" style="179"/>
    <col min="10492" max="10493" width="24.28515625" style="179" customWidth="1"/>
    <col min="10494" max="10494" width="27" style="179" customWidth="1"/>
    <col min="10495" max="10496" width="24" style="179" customWidth="1"/>
    <col min="10497" max="10497" width="3.42578125" style="179" customWidth="1"/>
    <col min="10498" max="10498" width="9.140625" style="179"/>
    <col min="10499" max="10499" width="21.42578125" style="179" bestFit="1" customWidth="1"/>
    <col min="10500" max="10500" width="5.5703125" style="179" bestFit="1" customWidth="1"/>
    <col min="10501" max="10747" width="9.140625" style="179"/>
    <col min="10748" max="10749" width="24.28515625" style="179" customWidth="1"/>
    <col min="10750" max="10750" width="27" style="179" customWidth="1"/>
    <col min="10751" max="10752" width="24" style="179" customWidth="1"/>
    <col min="10753" max="10753" width="3.42578125" style="179" customWidth="1"/>
    <col min="10754" max="10754" width="9.140625" style="179"/>
    <col min="10755" max="10755" width="21.42578125" style="179" bestFit="1" customWidth="1"/>
    <col min="10756" max="10756" width="5.5703125" style="179" bestFit="1" customWidth="1"/>
    <col min="10757" max="11003" width="9.140625" style="179"/>
    <col min="11004" max="11005" width="24.28515625" style="179" customWidth="1"/>
    <col min="11006" max="11006" width="27" style="179" customWidth="1"/>
    <col min="11007" max="11008" width="24" style="179" customWidth="1"/>
    <col min="11009" max="11009" width="3.42578125" style="179" customWidth="1"/>
    <col min="11010" max="11010" width="9.140625" style="179"/>
    <col min="11011" max="11011" width="21.42578125" style="179" bestFit="1" customWidth="1"/>
    <col min="11012" max="11012" width="5.5703125" style="179" bestFit="1" customWidth="1"/>
    <col min="11013" max="11259" width="9.140625" style="179"/>
    <col min="11260" max="11261" width="24.28515625" style="179" customWidth="1"/>
    <col min="11262" max="11262" width="27" style="179" customWidth="1"/>
    <col min="11263" max="11264" width="24" style="179" customWidth="1"/>
    <col min="11265" max="11265" width="3.42578125" style="179" customWidth="1"/>
    <col min="11266" max="11266" width="9.140625" style="179"/>
    <col min="11267" max="11267" width="21.42578125" style="179" bestFit="1" customWidth="1"/>
    <col min="11268" max="11268" width="5.5703125" style="179" bestFit="1" customWidth="1"/>
    <col min="11269" max="11515" width="9.140625" style="179"/>
    <col min="11516" max="11517" width="24.28515625" style="179" customWidth="1"/>
    <col min="11518" max="11518" width="27" style="179" customWidth="1"/>
    <col min="11519" max="11520" width="24" style="179" customWidth="1"/>
    <col min="11521" max="11521" width="3.42578125" style="179" customWidth="1"/>
    <col min="11522" max="11522" width="9.140625" style="179"/>
    <col min="11523" max="11523" width="21.42578125" style="179" bestFit="1" customWidth="1"/>
    <col min="11524" max="11524" width="5.5703125" style="179" bestFit="1" customWidth="1"/>
    <col min="11525" max="11771" width="9.140625" style="179"/>
    <col min="11772" max="11773" width="24.28515625" style="179" customWidth="1"/>
    <col min="11774" max="11774" width="27" style="179" customWidth="1"/>
    <col min="11775" max="11776" width="24" style="179" customWidth="1"/>
    <col min="11777" max="11777" width="3.42578125" style="179" customWidth="1"/>
    <col min="11778" max="11778" width="9.140625" style="179"/>
    <col min="11779" max="11779" width="21.42578125" style="179" bestFit="1" customWidth="1"/>
    <col min="11780" max="11780" width="5.5703125" style="179" bestFit="1" customWidth="1"/>
    <col min="11781" max="12027" width="9.140625" style="179"/>
    <col min="12028" max="12029" width="24.28515625" style="179" customWidth="1"/>
    <col min="12030" max="12030" width="27" style="179" customWidth="1"/>
    <col min="12031" max="12032" width="24" style="179" customWidth="1"/>
    <col min="12033" max="12033" width="3.42578125" style="179" customWidth="1"/>
    <col min="12034" max="12034" width="9.140625" style="179"/>
    <col min="12035" max="12035" width="21.42578125" style="179" bestFit="1" customWidth="1"/>
    <col min="12036" max="12036" width="5.5703125" style="179" bestFit="1" customWidth="1"/>
    <col min="12037" max="12283" width="9.140625" style="179"/>
    <col min="12284" max="12285" width="24.28515625" style="179" customWidth="1"/>
    <col min="12286" max="12286" width="27" style="179" customWidth="1"/>
    <col min="12287" max="12288" width="24" style="179" customWidth="1"/>
    <col min="12289" max="12289" width="3.42578125" style="179" customWidth="1"/>
    <col min="12290" max="12290" width="9.140625" style="179"/>
    <col min="12291" max="12291" width="21.42578125" style="179" bestFit="1" customWidth="1"/>
    <col min="12292" max="12292" width="5.5703125" style="179" bestFit="1" customWidth="1"/>
    <col min="12293" max="12539" width="9.140625" style="179"/>
    <col min="12540" max="12541" width="24.28515625" style="179" customWidth="1"/>
    <col min="12542" max="12542" width="27" style="179" customWidth="1"/>
    <col min="12543" max="12544" width="24" style="179" customWidth="1"/>
    <col min="12545" max="12545" width="3.42578125" style="179" customWidth="1"/>
    <col min="12546" max="12546" width="9.140625" style="179"/>
    <col min="12547" max="12547" width="21.42578125" style="179" bestFit="1" customWidth="1"/>
    <col min="12548" max="12548" width="5.5703125" style="179" bestFit="1" customWidth="1"/>
    <col min="12549" max="12795" width="9.140625" style="179"/>
    <col min="12796" max="12797" width="24.28515625" style="179" customWidth="1"/>
    <col min="12798" max="12798" width="27" style="179" customWidth="1"/>
    <col min="12799" max="12800" width="24" style="179" customWidth="1"/>
    <col min="12801" max="12801" width="3.42578125" style="179" customWidth="1"/>
    <col min="12802" max="12802" width="9.140625" style="179"/>
    <col min="12803" max="12803" width="21.42578125" style="179" bestFit="1" customWidth="1"/>
    <col min="12804" max="12804" width="5.5703125" style="179" bestFit="1" customWidth="1"/>
    <col min="12805" max="13051" width="9.140625" style="179"/>
    <col min="13052" max="13053" width="24.28515625" style="179" customWidth="1"/>
    <col min="13054" max="13054" width="27" style="179" customWidth="1"/>
    <col min="13055" max="13056" width="24" style="179" customWidth="1"/>
    <col min="13057" max="13057" width="3.42578125" style="179" customWidth="1"/>
    <col min="13058" max="13058" width="9.140625" style="179"/>
    <col min="13059" max="13059" width="21.42578125" style="179" bestFit="1" customWidth="1"/>
    <col min="13060" max="13060" width="5.5703125" style="179" bestFit="1" customWidth="1"/>
    <col min="13061" max="13307" width="9.140625" style="179"/>
    <col min="13308" max="13309" width="24.28515625" style="179" customWidth="1"/>
    <col min="13310" max="13310" width="27" style="179" customWidth="1"/>
    <col min="13311" max="13312" width="24" style="179" customWidth="1"/>
    <col min="13313" max="13313" width="3.42578125" style="179" customWidth="1"/>
    <col min="13314" max="13314" width="9.140625" style="179"/>
    <col min="13315" max="13315" width="21.42578125" style="179" bestFit="1" customWidth="1"/>
    <col min="13316" max="13316" width="5.5703125" style="179" bestFit="1" customWidth="1"/>
    <col min="13317" max="13563" width="9.140625" style="179"/>
    <col min="13564" max="13565" width="24.28515625" style="179" customWidth="1"/>
    <col min="13566" max="13566" width="27" style="179" customWidth="1"/>
    <col min="13567" max="13568" width="24" style="179" customWidth="1"/>
    <col min="13569" max="13569" width="3.42578125" style="179" customWidth="1"/>
    <col min="13570" max="13570" width="9.140625" style="179"/>
    <col min="13571" max="13571" width="21.42578125" style="179" bestFit="1" customWidth="1"/>
    <col min="13572" max="13572" width="5.5703125" style="179" bestFit="1" customWidth="1"/>
    <col min="13573" max="13819" width="9.140625" style="179"/>
    <col min="13820" max="13821" width="24.28515625" style="179" customWidth="1"/>
    <col min="13822" max="13822" width="27" style="179" customWidth="1"/>
    <col min="13823" max="13824" width="24" style="179" customWidth="1"/>
    <col min="13825" max="13825" width="3.42578125" style="179" customWidth="1"/>
    <col min="13826" max="13826" width="9.140625" style="179"/>
    <col min="13827" max="13827" width="21.42578125" style="179" bestFit="1" customWidth="1"/>
    <col min="13828" max="13828" width="5.5703125" style="179" bestFit="1" customWidth="1"/>
    <col min="13829" max="14075" width="9.140625" style="179"/>
    <col min="14076" max="14077" width="24.28515625" style="179" customWidth="1"/>
    <col min="14078" max="14078" width="27" style="179" customWidth="1"/>
    <col min="14079" max="14080" width="24" style="179" customWidth="1"/>
    <col min="14081" max="14081" width="3.42578125" style="179" customWidth="1"/>
    <col min="14082" max="14082" width="9.140625" style="179"/>
    <col min="14083" max="14083" width="21.42578125" style="179" bestFit="1" customWidth="1"/>
    <col min="14084" max="14084" width="5.5703125" style="179" bestFit="1" customWidth="1"/>
    <col min="14085" max="14331" width="9.140625" style="179"/>
    <col min="14332" max="14333" width="24.28515625" style="179" customWidth="1"/>
    <col min="14334" max="14334" width="27" style="179" customWidth="1"/>
    <col min="14335" max="14336" width="24" style="179" customWidth="1"/>
    <col min="14337" max="14337" width="3.42578125" style="179" customWidth="1"/>
    <col min="14338" max="14338" width="9.140625" style="179"/>
    <col min="14339" max="14339" width="21.42578125" style="179" bestFit="1" customWidth="1"/>
    <col min="14340" max="14340" width="5.5703125" style="179" bestFit="1" customWidth="1"/>
    <col min="14341" max="14587" width="9.140625" style="179"/>
    <col min="14588" max="14589" width="24.28515625" style="179" customWidth="1"/>
    <col min="14590" max="14590" width="27" style="179" customWidth="1"/>
    <col min="14591" max="14592" width="24" style="179" customWidth="1"/>
    <col min="14593" max="14593" width="3.42578125" style="179" customWidth="1"/>
    <col min="14594" max="14594" width="9.140625" style="179"/>
    <col min="14595" max="14595" width="21.42578125" style="179" bestFit="1" customWidth="1"/>
    <col min="14596" max="14596" width="5.5703125" style="179" bestFit="1" customWidth="1"/>
    <col min="14597" max="14843" width="9.140625" style="179"/>
    <col min="14844" max="14845" width="24.28515625" style="179" customWidth="1"/>
    <col min="14846" max="14846" width="27" style="179" customWidth="1"/>
    <col min="14847" max="14848" width="24" style="179" customWidth="1"/>
    <col min="14849" max="14849" width="3.42578125" style="179" customWidth="1"/>
    <col min="14850" max="14850" width="9.140625" style="179"/>
    <col min="14851" max="14851" width="21.42578125" style="179" bestFit="1" customWidth="1"/>
    <col min="14852" max="14852" width="5.5703125" style="179" bestFit="1" customWidth="1"/>
    <col min="14853" max="15099" width="9.140625" style="179"/>
    <col min="15100" max="15101" width="24.28515625" style="179" customWidth="1"/>
    <col min="15102" max="15102" width="27" style="179" customWidth="1"/>
    <col min="15103" max="15104" width="24" style="179" customWidth="1"/>
    <col min="15105" max="15105" width="3.42578125" style="179" customWidth="1"/>
    <col min="15106" max="15106" width="9.140625" style="179"/>
    <col min="15107" max="15107" width="21.42578125" style="179" bestFit="1" customWidth="1"/>
    <col min="15108" max="15108" width="5.5703125" style="179" bestFit="1" customWidth="1"/>
    <col min="15109" max="15355" width="9.140625" style="179"/>
    <col min="15356" max="15357" width="24.28515625" style="179" customWidth="1"/>
    <col min="15358" max="15358" width="27" style="179" customWidth="1"/>
    <col min="15359" max="15360" width="24" style="179" customWidth="1"/>
    <col min="15361" max="15361" width="3.42578125" style="179" customWidth="1"/>
    <col min="15362" max="15362" width="9.140625" style="179"/>
    <col min="15363" max="15363" width="21.42578125" style="179" bestFit="1" customWidth="1"/>
    <col min="15364" max="15364" width="5.5703125" style="179" bestFit="1" customWidth="1"/>
    <col min="15365" max="15611" width="9.140625" style="179"/>
    <col min="15612" max="15613" width="24.28515625" style="179" customWidth="1"/>
    <col min="15614" max="15614" width="27" style="179" customWidth="1"/>
    <col min="15615" max="15616" width="24" style="179" customWidth="1"/>
    <col min="15617" max="15617" width="3.42578125" style="179" customWidth="1"/>
    <col min="15618" max="15618" width="9.140625" style="179"/>
    <col min="15619" max="15619" width="21.42578125" style="179" bestFit="1" customWidth="1"/>
    <col min="15620" max="15620" width="5.5703125" style="179" bestFit="1" customWidth="1"/>
    <col min="15621" max="15867" width="9.140625" style="179"/>
    <col min="15868" max="15869" width="24.28515625" style="179" customWidth="1"/>
    <col min="15870" max="15870" width="27" style="179" customWidth="1"/>
    <col min="15871" max="15872" width="24" style="179" customWidth="1"/>
    <col min="15873" max="15873" width="3.42578125" style="179" customWidth="1"/>
    <col min="15874" max="15874" width="9.140625" style="179"/>
    <col min="15875" max="15875" width="21.42578125" style="179" bestFit="1" customWidth="1"/>
    <col min="15876" max="15876" width="5.5703125" style="179" bestFit="1" customWidth="1"/>
    <col min="15877" max="16123" width="9.140625" style="179"/>
    <col min="16124" max="16125" width="24.28515625" style="179" customWidth="1"/>
    <col min="16126" max="16126" width="27" style="179" customWidth="1"/>
    <col min="16127" max="16128" width="24" style="179" customWidth="1"/>
    <col min="16129" max="16129" width="3.42578125" style="179" customWidth="1"/>
    <col min="16130" max="16130" width="9.140625" style="179"/>
    <col min="16131" max="16131" width="21.42578125" style="179" bestFit="1" customWidth="1"/>
    <col min="16132" max="16132" width="5.5703125" style="179" bestFit="1" customWidth="1"/>
    <col min="16133" max="16384" width="9.140625" style="179"/>
  </cols>
  <sheetData>
    <row r="1" spans="1:7" x14ac:dyDescent="0.2">
      <c r="A1" s="382" t="s">
        <v>217</v>
      </c>
      <c r="B1" s="383"/>
      <c r="D1" s="180"/>
    </row>
    <row r="2" spans="1:7" x14ac:dyDescent="0.2">
      <c r="A2" s="383" t="s">
        <v>215</v>
      </c>
      <c r="B2" s="383"/>
      <c r="D2" s="180"/>
    </row>
    <row r="3" spans="1:7" x14ac:dyDescent="0.2">
      <c r="A3" s="383" t="s">
        <v>216</v>
      </c>
      <c r="B3" s="383"/>
      <c r="D3" s="180"/>
    </row>
    <row r="4" spans="1:7" x14ac:dyDescent="0.2">
      <c r="A4" s="181"/>
      <c r="B4" s="174"/>
    </row>
    <row r="5" spans="1:7" x14ac:dyDescent="0.2">
      <c r="A5" s="384" t="s">
        <v>210</v>
      </c>
      <c r="B5" s="384"/>
    </row>
    <row r="6" spans="1:7" x14ac:dyDescent="0.2">
      <c r="A6" s="182" t="s">
        <v>197</v>
      </c>
      <c r="B6" s="198">
        <v>0</v>
      </c>
    </row>
    <row r="7" spans="1:7" x14ac:dyDescent="0.2">
      <c r="A7" s="182" t="s">
        <v>214</v>
      </c>
      <c r="B7" s="199">
        <v>0</v>
      </c>
    </row>
    <row r="8" spans="1:7" ht="19.5" thickBot="1" x14ac:dyDescent="0.25">
      <c r="A8" s="183" t="s">
        <v>212</v>
      </c>
      <c r="B8" s="195">
        <f>SUM(B6:B7)</f>
        <v>0</v>
      </c>
    </row>
    <row r="9" spans="1:7" ht="19.5" thickTop="1" x14ac:dyDescent="0.2">
      <c r="A9" s="182" t="s">
        <v>213</v>
      </c>
      <c r="B9" s="178" t="e">
        <f>((B21*0.91+B27)*1.1)/B6</f>
        <v>#DIV/0!</v>
      </c>
      <c r="E9" s="186"/>
      <c r="F9" s="186"/>
    </row>
    <row r="10" spans="1:7" x14ac:dyDescent="0.2">
      <c r="A10" s="181"/>
      <c r="B10" s="174"/>
    </row>
    <row r="11" spans="1:7" ht="18.75" customHeight="1" x14ac:dyDescent="0.2">
      <c r="A11" s="184" t="s">
        <v>198</v>
      </c>
      <c r="B11" s="173"/>
    </row>
    <row r="12" spans="1:7" x14ac:dyDescent="0.2">
      <c r="A12" s="172" t="s">
        <v>209</v>
      </c>
      <c r="B12" s="200">
        <v>0</v>
      </c>
    </row>
    <row r="13" spans="1:7" x14ac:dyDescent="0.2">
      <c r="A13" s="172" t="s">
        <v>208</v>
      </c>
      <c r="B13" s="200">
        <v>0</v>
      </c>
    </row>
    <row r="14" spans="1:7" x14ac:dyDescent="0.2">
      <c r="A14" s="176" t="s">
        <v>89</v>
      </c>
      <c r="B14" s="200">
        <v>0</v>
      </c>
    </row>
    <row r="15" spans="1:7" x14ac:dyDescent="0.2">
      <c r="A15" s="172" t="s">
        <v>152</v>
      </c>
      <c r="B15" s="200">
        <v>0</v>
      </c>
      <c r="G15" s="179" t="s">
        <v>106</v>
      </c>
    </row>
    <row r="16" spans="1:7" x14ac:dyDescent="0.2">
      <c r="A16" s="172" t="s">
        <v>40</v>
      </c>
      <c r="B16" s="200">
        <v>0</v>
      </c>
    </row>
    <row r="17" spans="1:6" x14ac:dyDescent="0.2">
      <c r="A17" s="172" t="s">
        <v>4</v>
      </c>
      <c r="B17" s="200">
        <v>0</v>
      </c>
    </row>
    <row r="18" spans="1:6" x14ac:dyDescent="0.2">
      <c r="A18" s="172" t="s">
        <v>153</v>
      </c>
      <c r="B18" s="200">
        <v>0</v>
      </c>
    </row>
    <row r="19" spans="1:6" x14ac:dyDescent="0.2">
      <c r="A19" s="172" t="s">
        <v>187</v>
      </c>
      <c r="B19" s="200">
        <v>0</v>
      </c>
    </row>
    <row r="20" spans="1:6" x14ac:dyDescent="0.2">
      <c r="A20" s="172" t="s">
        <v>187</v>
      </c>
      <c r="B20" s="200">
        <v>0</v>
      </c>
    </row>
    <row r="21" spans="1:6" ht="19.5" thickBot="1" x14ac:dyDescent="0.25">
      <c r="A21" s="182" t="s">
        <v>192</v>
      </c>
      <c r="B21" s="196">
        <f>SUM(B12:B20)</f>
        <v>0</v>
      </c>
      <c r="C21" s="185"/>
      <c r="E21" s="186"/>
      <c r="F21" s="186"/>
    </row>
    <row r="22" spans="1:6" ht="19.5" thickTop="1" x14ac:dyDescent="0.2">
      <c r="A22" s="182"/>
      <c r="B22" s="177"/>
      <c r="C22" s="186"/>
    </row>
    <row r="23" spans="1:6" ht="18.75" customHeight="1" x14ac:dyDescent="0.2">
      <c r="A23" s="184" t="s">
        <v>199</v>
      </c>
      <c r="B23" s="160" t="s">
        <v>106</v>
      </c>
    </row>
    <row r="24" spans="1:6" x14ac:dyDescent="0.2">
      <c r="A24" s="172" t="s">
        <v>193</v>
      </c>
      <c r="B24" s="200">
        <v>0</v>
      </c>
    </row>
    <row r="25" spans="1:6" x14ac:dyDescent="0.2">
      <c r="A25" s="172" t="s">
        <v>106</v>
      </c>
      <c r="B25" s="200">
        <v>0</v>
      </c>
    </row>
    <row r="26" spans="1:6" x14ac:dyDescent="0.2">
      <c r="A26" s="172"/>
      <c r="B26" s="200">
        <v>0</v>
      </c>
    </row>
    <row r="27" spans="1:6" ht="19.5" thickBot="1" x14ac:dyDescent="0.25">
      <c r="A27" s="182" t="s">
        <v>194</v>
      </c>
      <c r="B27" s="196">
        <f>SUM(B24:B26)</f>
        <v>0</v>
      </c>
    </row>
    <row r="28" spans="1:6" ht="19.5" thickTop="1" x14ac:dyDescent="0.2">
      <c r="A28" s="159"/>
      <c r="B28" s="160"/>
    </row>
    <row r="29" spans="1:6" ht="19.5" thickBot="1" x14ac:dyDescent="0.25">
      <c r="A29" s="187" t="s">
        <v>200</v>
      </c>
      <c r="B29" s="175">
        <f>B21+B27</f>
        <v>0</v>
      </c>
      <c r="C29" s="186"/>
    </row>
    <row r="30" spans="1:6" ht="19.5" thickTop="1" x14ac:dyDescent="0.2">
      <c r="A30" s="181"/>
      <c r="B30" s="188"/>
    </row>
    <row r="31" spans="1:6" ht="18.75" customHeight="1" x14ac:dyDescent="0.2">
      <c r="A31" s="184" t="s">
        <v>211</v>
      </c>
      <c r="B31" s="188"/>
    </row>
    <row r="32" spans="1:6" ht="18.75" customHeight="1" x14ac:dyDescent="0.2">
      <c r="A32" s="189" t="s">
        <v>211</v>
      </c>
      <c r="B32" s="158" t="e">
        <f>SUM(B9*B6)</f>
        <v>#DIV/0!</v>
      </c>
    </row>
    <row r="33" spans="1:6" x14ac:dyDescent="0.2">
      <c r="A33" s="189" t="s">
        <v>187</v>
      </c>
      <c r="B33" s="158">
        <v>0</v>
      </c>
    </row>
    <row r="34" spans="1:6" ht="19.5" customHeight="1" thickBot="1" x14ac:dyDescent="0.25">
      <c r="A34" s="190" t="s">
        <v>195</v>
      </c>
      <c r="B34" s="191" t="e">
        <f>SUM(B32:B33)</f>
        <v>#DIV/0!</v>
      </c>
    </row>
    <row r="35" spans="1:6" ht="19.5" thickTop="1" x14ac:dyDescent="0.2">
      <c r="A35" s="181"/>
      <c r="B35" s="173"/>
      <c r="F35" s="186"/>
    </row>
    <row r="36" spans="1:6" ht="19.5" customHeight="1" thickBot="1" x14ac:dyDescent="0.25">
      <c r="A36" s="184" t="s">
        <v>196</v>
      </c>
      <c r="B36" s="192" t="e">
        <f>B34-(B34/11)-(B21-(B21/11))-B27</f>
        <v>#DIV/0!</v>
      </c>
      <c r="C36" s="186"/>
      <c r="F36" s="186"/>
    </row>
    <row r="37" spans="1:6" ht="19.5" thickTop="1" x14ac:dyDescent="0.2">
      <c r="A37" s="193"/>
      <c r="B37" s="173"/>
      <c r="F37" s="186"/>
    </row>
    <row r="38" spans="1:6" x14ac:dyDescent="0.2">
      <c r="A38" s="194" t="s">
        <v>218</v>
      </c>
      <c r="B38" s="201">
        <v>0</v>
      </c>
      <c r="C38" s="186"/>
    </row>
    <row r="39" spans="1:6" x14ac:dyDescent="0.2">
      <c r="A39" s="179"/>
      <c r="B39" s="179"/>
    </row>
    <row r="40" spans="1:6" x14ac:dyDescent="0.2">
      <c r="A40" s="179"/>
      <c r="B40" s="179"/>
    </row>
    <row r="41" spans="1:6" x14ac:dyDescent="0.2">
      <c r="A41" s="179"/>
      <c r="B41" s="179"/>
    </row>
    <row r="42" spans="1:6" x14ac:dyDescent="0.2">
      <c r="A42" s="179"/>
      <c r="B42" s="179"/>
    </row>
    <row r="43" spans="1:6" x14ac:dyDescent="0.2">
      <c r="A43" s="179"/>
      <c r="B43" s="179"/>
    </row>
    <row r="44" spans="1:6" x14ac:dyDescent="0.2">
      <c r="A44" s="179"/>
      <c r="B44" s="179"/>
    </row>
  </sheetData>
  <sheetProtection algorithmName="SHA-512" hashValue="Cv2BXsUSM7rTt7eA9itp4/LjEWKRVM7TS2B7NugJfhlvfRFfNowJeCVt0tQTUfIFqLLR3Yc5SIHaEYeJGBcKKw==" saltValue="Rg+7XvkzXB97fWEWm81AzQ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="110" zoomScaleNormal="110" zoomScaleSheetLayoutView="110" workbookViewId="0">
      <selection activeCell="K15" sqref="K15"/>
    </sheetView>
  </sheetViews>
  <sheetFormatPr defaultRowHeight="12.75" x14ac:dyDescent="0.2"/>
  <cols>
    <col min="1" max="1" width="23.7109375" style="41" bestFit="1" customWidth="1"/>
    <col min="2" max="2" width="7.42578125" style="41" customWidth="1"/>
    <col min="3" max="3" width="29.28515625" style="41" bestFit="1" customWidth="1"/>
    <col min="4" max="4" width="9.140625" style="41" bestFit="1" customWidth="1"/>
    <col min="5" max="5" width="9.85546875" style="144" bestFit="1" customWidth="1"/>
    <col min="6" max="6" width="9.85546875" style="41" bestFit="1" customWidth="1"/>
    <col min="7" max="7" width="12.5703125" style="41" bestFit="1" customWidth="1"/>
    <col min="8" max="8" width="9.85546875" style="41" bestFit="1" customWidth="1"/>
    <col min="9" max="9" width="1.5703125" style="41" bestFit="1" customWidth="1"/>
    <col min="10" max="10" width="7.140625" style="41" customWidth="1"/>
    <col min="11" max="11" width="7.42578125" style="41" bestFit="1" customWidth="1"/>
    <col min="12" max="12" width="1.5703125" style="41" bestFit="1" customWidth="1"/>
    <col min="13" max="16384" width="9.140625" style="41"/>
  </cols>
  <sheetData>
    <row r="1" spans="1:11" ht="18" customHeight="1" thickBot="1" x14ac:dyDescent="0.25">
      <c r="A1" s="395" t="s">
        <v>254</v>
      </c>
      <c r="B1" s="395"/>
      <c r="C1" s="395"/>
      <c r="D1" s="145" t="s">
        <v>146</v>
      </c>
      <c r="E1" s="385" t="s">
        <v>106</v>
      </c>
      <c r="F1" s="386"/>
      <c r="G1" s="386"/>
      <c r="H1" s="387"/>
      <c r="I1" s="103"/>
    </row>
    <row r="2" spans="1:11" s="45" customFormat="1" ht="18" x14ac:dyDescent="0.2">
      <c r="A2" s="95"/>
      <c r="B2" s="95"/>
      <c r="C2" s="95"/>
      <c r="D2" s="99"/>
      <c r="E2" s="42"/>
      <c r="F2" s="43"/>
      <c r="G2" s="43"/>
      <c r="H2" s="44"/>
      <c r="I2" s="44"/>
    </row>
    <row r="3" spans="1:11" s="45" customFormat="1" ht="18" x14ac:dyDescent="0.2">
      <c r="A3" s="366"/>
      <c r="B3" s="366"/>
      <c r="C3" s="366"/>
      <c r="D3" s="99"/>
      <c r="E3" s="42"/>
      <c r="F3" s="43"/>
      <c r="G3" s="43"/>
      <c r="H3" s="44"/>
      <c r="I3" s="44"/>
    </row>
    <row r="4" spans="1:11" s="51" customFormat="1" ht="25.5" customHeight="1" x14ac:dyDescent="0.2">
      <c r="A4" s="46" t="s">
        <v>55</v>
      </c>
      <c r="B4" s="167">
        <v>0</v>
      </c>
      <c r="C4" s="46" t="s">
        <v>56</v>
      </c>
      <c r="D4" s="167">
        <v>0</v>
      </c>
      <c r="E4" s="47"/>
      <c r="F4" s="402" t="s">
        <v>57</v>
      </c>
      <c r="G4" s="403"/>
      <c r="H4" s="166">
        <f>B4+B5+D4+D5</f>
        <v>0</v>
      </c>
      <c r="I4" s="397" t="s">
        <v>58</v>
      </c>
      <c r="J4" s="398"/>
      <c r="K4" s="166">
        <v>0</v>
      </c>
    </row>
    <row r="5" spans="1:11" s="51" customFormat="1" ht="25.5" x14ac:dyDescent="0.2">
      <c r="A5" s="46" t="s">
        <v>59</v>
      </c>
      <c r="B5" s="167">
        <v>0</v>
      </c>
      <c r="C5" s="46" t="s">
        <v>60</v>
      </c>
      <c r="D5" s="166">
        <v>0</v>
      </c>
      <c r="E5" s="47"/>
      <c r="F5" s="396" t="s">
        <v>145</v>
      </c>
      <c r="G5" s="396"/>
      <c r="H5" s="166">
        <v>0</v>
      </c>
      <c r="I5" s="397" t="s">
        <v>61</v>
      </c>
      <c r="J5" s="406"/>
      <c r="K5" s="167">
        <v>0</v>
      </c>
    </row>
    <row r="6" spans="1:11" s="51" customFormat="1" ht="14.25" x14ac:dyDescent="0.2">
      <c r="A6" s="104"/>
      <c r="B6" s="139"/>
      <c r="C6" s="104"/>
      <c r="D6" s="140"/>
      <c r="E6" s="47"/>
      <c r="F6" s="396" t="s">
        <v>232</v>
      </c>
      <c r="G6" s="396"/>
      <c r="H6" s="166">
        <v>0</v>
      </c>
      <c r="I6" s="102"/>
      <c r="J6" s="97"/>
      <c r="K6" s="141"/>
    </row>
    <row r="7" spans="1:11" s="51" customFormat="1" ht="14.25" x14ac:dyDescent="0.2">
      <c r="A7" s="48"/>
      <c r="B7" s="48"/>
      <c r="C7" s="49"/>
      <c r="D7" s="49"/>
      <c r="E7" s="47"/>
      <c r="F7" s="50"/>
      <c r="G7" s="41"/>
      <c r="H7" s="41"/>
    </row>
    <row r="8" spans="1:11" x14ac:dyDescent="0.2">
      <c r="B8" s="52"/>
      <c r="C8" s="53"/>
      <c r="D8" s="53"/>
      <c r="E8" s="54"/>
      <c r="F8" s="55"/>
      <c r="G8" s="105" t="s">
        <v>62</v>
      </c>
      <c r="H8" s="404" t="s">
        <v>63</v>
      </c>
      <c r="I8" s="404"/>
      <c r="J8" s="404"/>
      <c r="K8" s="405"/>
    </row>
    <row r="9" spans="1:11" s="142" customFormat="1" ht="25.5" x14ac:dyDescent="0.2">
      <c r="A9" s="388" t="s">
        <v>64</v>
      </c>
      <c r="B9" s="388"/>
      <c r="C9" s="388"/>
      <c r="D9" s="56" t="s">
        <v>65</v>
      </c>
      <c r="E9" s="113" t="s">
        <v>172</v>
      </c>
      <c r="F9" s="50"/>
      <c r="G9" s="96" t="s">
        <v>66</v>
      </c>
      <c r="H9" s="399"/>
      <c r="I9" s="400"/>
      <c r="J9" s="401"/>
      <c r="K9" s="57" t="s">
        <v>67</v>
      </c>
    </row>
    <row r="10" spans="1:11" x14ac:dyDescent="0.2">
      <c r="A10" s="407"/>
      <c r="B10" s="407"/>
      <c r="C10" s="100" t="s">
        <v>68</v>
      </c>
      <c r="D10" s="169">
        <v>0</v>
      </c>
      <c r="E10" s="58">
        <f>SUM(D10*H5*K5)</f>
        <v>0</v>
      </c>
      <c r="F10" s="50"/>
      <c r="G10" s="413" t="s">
        <v>69</v>
      </c>
      <c r="H10" s="414"/>
      <c r="I10" s="392" t="s">
        <v>2</v>
      </c>
      <c r="J10" s="393"/>
      <c r="K10" s="168"/>
    </row>
    <row r="11" spans="1:11" x14ac:dyDescent="0.2">
      <c r="A11" s="407"/>
      <c r="B11" s="407"/>
      <c r="C11" s="100" t="s">
        <v>142</v>
      </c>
      <c r="D11" s="59">
        <v>150</v>
      </c>
      <c r="E11" s="59">
        <f>D11*(H5-H6)</f>
        <v>0</v>
      </c>
      <c r="F11" s="50"/>
      <c r="G11" s="415"/>
      <c r="H11" s="416"/>
      <c r="I11" s="392" t="s">
        <v>31</v>
      </c>
      <c r="J11" s="393"/>
      <c r="K11" s="168"/>
    </row>
    <row r="12" spans="1:11" x14ac:dyDescent="0.2">
      <c r="A12" s="407"/>
      <c r="B12" s="407"/>
      <c r="C12" s="100" t="s">
        <v>143</v>
      </c>
      <c r="D12" s="59">
        <v>280</v>
      </c>
      <c r="E12" s="59">
        <f>D12*H6</f>
        <v>0</v>
      </c>
      <c r="F12" s="50"/>
      <c r="G12" s="415"/>
      <c r="H12" s="416"/>
      <c r="I12" s="392" t="s">
        <v>4</v>
      </c>
      <c r="J12" s="393"/>
      <c r="K12" s="168"/>
    </row>
    <row r="13" spans="1:11" x14ac:dyDescent="0.2">
      <c r="A13" s="407"/>
      <c r="B13" s="407"/>
      <c r="C13" s="100" t="s">
        <v>144</v>
      </c>
      <c r="D13" s="59">
        <f>60*K4</f>
        <v>0</v>
      </c>
      <c r="E13" s="58">
        <f>H5*D13</f>
        <v>0</v>
      </c>
      <c r="F13" s="50"/>
      <c r="G13" s="415"/>
      <c r="H13" s="416"/>
      <c r="I13" s="392" t="s">
        <v>15</v>
      </c>
      <c r="J13" s="393"/>
      <c r="K13" s="168"/>
    </row>
    <row r="14" spans="1:11" x14ac:dyDescent="0.2">
      <c r="A14" s="407"/>
      <c r="B14" s="407"/>
      <c r="C14" s="100" t="s">
        <v>173</v>
      </c>
      <c r="D14" s="169">
        <v>0</v>
      </c>
      <c r="E14" s="58">
        <f>H5*D14</f>
        <v>0</v>
      </c>
      <c r="F14" s="50"/>
      <c r="G14" s="417"/>
      <c r="H14" s="418"/>
      <c r="I14" s="411" t="s">
        <v>18</v>
      </c>
      <c r="J14" s="412"/>
      <c r="K14" s="60">
        <f>SUM(K10:K13)</f>
        <v>0</v>
      </c>
    </row>
    <row r="15" spans="1:11" x14ac:dyDescent="0.2">
      <c r="A15" s="407"/>
      <c r="B15" s="407"/>
      <c r="C15" s="100" t="s">
        <v>25</v>
      </c>
      <c r="D15" s="169">
        <v>0</v>
      </c>
      <c r="E15" s="58">
        <f>D15*H5</f>
        <v>0</v>
      </c>
      <c r="F15" s="50"/>
      <c r="G15" s="61"/>
      <c r="H15" s="61"/>
    </row>
    <row r="16" spans="1:11" x14ac:dyDescent="0.2">
      <c r="A16" s="407"/>
      <c r="B16" s="407"/>
      <c r="C16" s="100" t="s">
        <v>96</v>
      </c>
      <c r="D16" s="59">
        <v>30</v>
      </c>
      <c r="E16" s="58">
        <f>H5*D16</f>
        <v>0</v>
      </c>
      <c r="F16" s="50"/>
      <c r="G16" s="41" t="s">
        <v>106</v>
      </c>
    </row>
    <row r="17" spans="1:14" ht="13.5" thickBot="1" x14ac:dyDescent="0.25">
      <c r="A17" s="408" t="s">
        <v>70</v>
      </c>
      <c r="B17" s="409"/>
      <c r="C17" s="409"/>
      <c r="D17" s="410"/>
      <c r="E17" s="115">
        <f>SUM(E10:E16)</f>
        <v>0</v>
      </c>
      <c r="F17" s="62"/>
      <c r="G17" s="41" t="s">
        <v>106</v>
      </c>
    </row>
    <row r="18" spans="1:14" ht="13.5" thickTop="1" x14ac:dyDescent="0.2">
      <c r="A18" s="389" t="s">
        <v>233</v>
      </c>
      <c r="B18" s="390"/>
      <c r="C18" s="390"/>
      <c r="D18" s="391"/>
      <c r="E18" s="114">
        <f>1100*H5</f>
        <v>0</v>
      </c>
      <c r="F18" s="62"/>
    </row>
    <row r="19" spans="1:14" x14ac:dyDescent="0.2">
      <c r="A19" s="408" t="s">
        <v>71</v>
      </c>
      <c r="B19" s="409"/>
      <c r="C19" s="409"/>
      <c r="D19" s="410"/>
      <c r="E19" s="305">
        <f>IF(E17&gt;E18,E17-E18,0)</f>
        <v>0</v>
      </c>
      <c r="F19" s="101"/>
      <c r="G19" s="53" t="s">
        <v>106</v>
      </c>
      <c r="H19" s="53"/>
      <c r="I19" s="53"/>
      <c r="J19" s="53"/>
      <c r="K19" s="106"/>
      <c r="L19" s="41" t="s">
        <v>106</v>
      </c>
    </row>
    <row r="20" spans="1:14" s="45" customFormat="1" x14ac:dyDescent="0.2">
      <c r="A20" s="394"/>
      <c r="B20" s="394"/>
      <c r="C20" s="63"/>
      <c r="D20" s="63"/>
      <c r="E20" s="64"/>
      <c r="F20" s="55"/>
      <c r="I20" s="41"/>
      <c r="J20" s="41"/>
      <c r="K20" s="41"/>
    </row>
    <row r="21" spans="1:14" x14ac:dyDescent="0.2">
      <c r="A21" s="388" t="s">
        <v>72</v>
      </c>
      <c r="B21" s="388"/>
      <c r="C21" s="388"/>
      <c r="D21" s="65" t="s">
        <v>65</v>
      </c>
      <c r="E21" s="66" t="s">
        <v>73</v>
      </c>
      <c r="F21" s="65" t="s">
        <v>74</v>
      </c>
      <c r="G21" s="67" t="s">
        <v>75</v>
      </c>
      <c r="H21" s="67" t="s">
        <v>76</v>
      </c>
    </row>
    <row r="22" spans="1:14" x14ac:dyDescent="0.2">
      <c r="A22" s="429"/>
      <c r="B22" s="430"/>
      <c r="C22" s="100" t="s">
        <v>2</v>
      </c>
      <c r="D22" s="169">
        <v>0</v>
      </c>
      <c r="E22" s="58">
        <f>D22</f>
        <v>0</v>
      </c>
      <c r="F22" s="68">
        <v>0</v>
      </c>
      <c r="G22" s="68">
        <v>0</v>
      </c>
      <c r="H22" s="58">
        <f>D22</f>
        <v>0</v>
      </c>
      <c r="I22" s="41" t="s">
        <v>106</v>
      </c>
    </row>
    <row r="23" spans="1:14" x14ac:dyDescent="0.2">
      <c r="A23" s="429"/>
      <c r="B23" s="430"/>
      <c r="C23" s="100" t="s">
        <v>77</v>
      </c>
      <c r="D23" s="169">
        <v>0</v>
      </c>
      <c r="E23" s="58">
        <f>D23*K5</f>
        <v>0</v>
      </c>
      <c r="F23" s="58">
        <f>D23*K5</f>
        <v>0</v>
      </c>
      <c r="G23" s="68"/>
      <c r="H23" s="68"/>
      <c r="I23" s="41" t="s">
        <v>106</v>
      </c>
    </row>
    <row r="24" spans="1:14" x14ac:dyDescent="0.2">
      <c r="A24" s="429"/>
      <c r="B24" s="430"/>
      <c r="C24" s="100" t="s">
        <v>164</v>
      </c>
      <c r="D24" s="169">
        <v>0</v>
      </c>
      <c r="E24" s="58">
        <f>IF($H$4&gt;0,$D$24/$H$4,0)</f>
        <v>0</v>
      </c>
      <c r="F24" s="58">
        <f>IF($H$4&gt;0,$D$24/$H$4,0)</f>
        <v>0</v>
      </c>
      <c r="G24" s="58">
        <f>IF($H$4&gt;0,$D$24/$H$4,0)</f>
        <v>0</v>
      </c>
      <c r="H24" s="58">
        <f>IF($H$4&gt;0,$D$24/$H$4,0)</f>
        <v>0</v>
      </c>
      <c r="I24" s="41" t="s">
        <v>106</v>
      </c>
    </row>
    <row r="25" spans="1:14" x14ac:dyDescent="0.2">
      <c r="A25" s="429"/>
      <c r="B25" s="430"/>
      <c r="C25" s="100" t="s">
        <v>25</v>
      </c>
      <c r="D25" s="169">
        <v>0</v>
      </c>
      <c r="E25" s="58">
        <f>D25</f>
        <v>0</v>
      </c>
      <c r="F25" s="58">
        <f>D25</f>
        <v>0</v>
      </c>
      <c r="G25" s="58">
        <f>D25</f>
        <v>0</v>
      </c>
      <c r="H25" s="58">
        <f>D25</f>
        <v>0</v>
      </c>
      <c r="I25" s="41" t="s">
        <v>106</v>
      </c>
    </row>
    <row r="26" spans="1:14" x14ac:dyDescent="0.2">
      <c r="A26" s="432" t="s">
        <v>78</v>
      </c>
      <c r="B26" s="432"/>
      <c r="C26" s="432"/>
      <c r="D26" s="69"/>
      <c r="E26" s="70"/>
      <c r="F26" s="71"/>
      <c r="G26" s="72"/>
      <c r="H26" s="72"/>
    </row>
    <row r="27" spans="1:14" x14ac:dyDescent="0.2">
      <c r="A27" s="422"/>
      <c r="B27" s="422"/>
      <c r="C27" s="100" t="s">
        <v>140</v>
      </c>
      <c r="D27" s="170">
        <v>0</v>
      </c>
      <c r="E27" s="58">
        <f>IF($H$4&gt;0,$D$27/$H$4,0)</f>
        <v>0</v>
      </c>
      <c r="F27" s="58">
        <f>IF($H$4&gt;0,$D$27/$H$4,0)</f>
        <v>0</v>
      </c>
      <c r="G27" s="58">
        <f>IF($H$4&gt;0,$D$27/$H$4,0)</f>
        <v>0</v>
      </c>
      <c r="H27" s="58">
        <f>IF($H$4&gt;0,$D$27/$H$4,0)</f>
        <v>0</v>
      </c>
    </row>
    <row r="28" spans="1:14" x14ac:dyDescent="0.2">
      <c r="A28" s="389"/>
      <c r="B28" s="391"/>
      <c r="C28" s="100" t="s">
        <v>80</v>
      </c>
      <c r="D28" s="59">
        <v>0</v>
      </c>
      <c r="E28" s="59">
        <f t="shared" ref="E28:H29" si="0">D28</f>
        <v>0</v>
      </c>
      <c r="F28" s="59">
        <f t="shared" si="0"/>
        <v>0</v>
      </c>
      <c r="G28" s="59">
        <f t="shared" si="0"/>
        <v>0</v>
      </c>
      <c r="H28" s="59">
        <f t="shared" si="0"/>
        <v>0</v>
      </c>
    </row>
    <row r="29" spans="1:14" x14ac:dyDescent="0.2">
      <c r="A29" s="389"/>
      <c r="B29" s="391"/>
      <c r="C29" s="100" t="s">
        <v>141</v>
      </c>
      <c r="D29" s="59" t="e">
        <f>SUM('Team Prep costs'!F48)</f>
        <v>#DIV/0!</v>
      </c>
      <c r="E29" s="59" t="e">
        <f t="shared" si="0"/>
        <v>#DIV/0!</v>
      </c>
      <c r="F29" s="59" t="e">
        <f t="shared" si="0"/>
        <v>#DIV/0!</v>
      </c>
      <c r="G29" s="59" t="e">
        <f t="shared" si="0"/>
        <v>#DIV/0!</v>
      </c>
      <c r="H29" s="59" t="e">
        <f t="shared" si="0"/>
        <v>#DIV/0!</v>
      </c>
    </row>
    <row r="30" spans="1:14" x14ac:dyDescent="0.2">
      <c r="A30" s="431"/>
      <c r="B30" s="431"/>
      <c r="C30" s="100" t="s">
        <v>111</v>
      </c>
      <c r="D30" s="58">
        <f>IF($H$5&gt;0,$E$19/$H$4,0)</f>
        <v>0</v>
      </c>
      <c r="E30" s="58">
        <f>IF($H$5&gt;0,$E$19/$H$4,0)</f>
        <v>0</v>
      </c>
      <c r="F30" s="58">
        <f>IF($H$5&gt;0,$E$19/$H$4,0)</f>
        <v>0</v>
      </c>
      <c r="G30" s="58">
        <f>IF($H$5&gt;0,$E$19/$H$4,0)</f>
        <v>0</v>
      </c>
      <c r="H30" s="58">
        <f>IF($H$5&gt;0,$E$19/$H$4,0)</f>
        <v>0</v>
      </c>
    </row>
    <row r="31" spans="1:14" x14ac:dyDescent="0.2">
      <c r="A31" s="107" t="s">
        <v>81</v>
      </c>
      <c r="B31" s="108"/>
      <c r="C31" s="73"/>
      <c r="D31" s="109"/>
      <c r="E31" s="109"/>
      <c r="F31" s="109"/>
      <c r="G31" s="109"/>
      <c r="H31" s="109"/>
      <c r="I31" s="41" t="s">
        <v>106</v>
      </c>
    </row>
    <row r="32" spans="1:14" x14ac:dyDescent="0.2">
      <c r="A32" s="389"/>
      <c r="B32" s="391"/>
      <c r="C32" s="74" t="s">
        <v>235</v>
      </c>
      <c r="D32" s="169">
        <v>0</v>
      </c>
      <c r="E32" s="59">
        <f t="shared" ref="E32:H33" si="1">D32</f>
        <v>0</v>
      </c>
      <c r="F32" s="59">
        <f t="shared" si="1"/>
        <v>0</v>
      </c>
      <c r="G32" s="59">
        <f t="shared" si="1"/>
        <v>0</v>
      </c>
      <c r="H32" s="59">
        <f t="shared" si="1"/>
        <v>0</v>
      </c>
      <c r="I32" s="110"/>
      <c r="J32" s="45"/>
      <c r="K32" s="45"/>
      <c r="L32" s="45"/>
      <c r="M32" s="45"/>
      <c r="N32" s="45"/>
    </row>
    <row r="33" spans="1:14" x14ac:dyDescent="0.2">
      <c r="A33" s="389"/>
      <c r="B33" s="391"/>
      <c r="C33" s="98" t="s">
        <v>137</v>
      </c>
      <c r="D33" s="169">
        <v>0</v>
      </c>
      <c r="E33" s="59">
        <f t="shared" si="1"/>
        <v>0</v>
      </c>
      <c r="F33" s="59">
        <f t="shared" si="1"/>
        <v>0</v>
      </c>
      <c r="G33" s="59">
        <f t="shared" si="1"/>
        <v>0</v>
      </c>
      <c r="H33" s="59">
        <f t="shared" si="1"/>
        <v>0</v>
      </c>
      <c r="I33" s="110" t="s">
        <v>106</v>
      </c>
      <c r="J33" s="45"/>
      <c r="K33" s="45"/>
      <c r="L33" s="45"/>
      <c r="M33" s="45"/>
      <c r="N33" s="45"/>
    </row>
    <row r="34" spans="1:14" x14ac:dyDescent="0.2">
      <c r="A34" s="422"/>
      <c r="B34" s="422"/>
      <c r="C34" s="100" t="s">
        <v>187</v>
      </c>
      <c r="D34" s="169">
        <v>0</v>
      </c>
      <c r="E34" s="58">
        <f>D34</f>
        <v>0</v>
      </c>
      <c r="F34" s="58">
        <f>D34</f>
        <v>0</v>
      </c>
      <c r="G34" s="58">
        <f>D34</f>
        <v>0</v>
      </c>
      <c r="H34" s="58">
        <f>D34</f>
        <v>0</v>
      </c>
      <c r="I34" s="110" t="s">
        <v>106</v>
      </c>
      <c r="J34" s="45"/>
      <c r="K34" s="45"/>
      <c r="L34" s="45"/>
      <c r="M34" s="45"/>
      <c r="N34" s="45"/>
    </row>
    <row r="35" spans="1:14" x14ac:dyDescent="0.2">
      <c r="A35" s="424"/>
      <c r="B35" s="425"/>
      <c r="C35" s="100" t="s">
        <v>97</v>
      </c>
      <c r="D35" s="59">
        <v>150</v>
      </c>
      <c r="E35" s="58">
        <f>D35</f>
        <v>150</v>
      </c>
      <c r="F35" s="58">
        <f>D35</f>
        <v>150</v>
      </c>
      <c r="G35" s="58">
        <f>D35</f>
        <v>150</v>
      </c>
      <c r="H35" s="58">
        <f>D35</f>
        <v>150</v>
      </c>
      <c r="I35" s="41" t="s">
        <v>106</v>
      </c>
    </row>
    <row r="36" spans="1:14" x14ac:dyDescent="0.2">
      <c r="A36" s="426"/>
      <c r="B36" s="427"/>
      <c r="C36" s="100" t="s">
        <v>79</v>
      </c>
      <c r="D36" s="59">
        <v>10</v>
      </c>
      <c r="E36" s="58">
        <f>D36</f>
        <v>10</v>
      </c>
      <c r="F36" s="58">
        <f>D36</f>
        <v>10</v>
      </c>
      <c r="G36" s="58">
        <f>D36</f>
        <v>10</v>
      </c>
      <c r="H36" s="58">
        <f>D36</f>
        <v>10</v>
      </c>
    </row>
    <row r="37" spans="1:14" x14ac:dyDescent="0.2">
      <c r="A37" s="426"/>
      <c r="B37" s="427"/>
      <c r="C37" s="423" t="s">
        <v>83</v>
      </c>
      <c r="D37" s="423"/>
      <c r="E37" s="75" t="e">
        <f>SUM(E22:E36)</f>
        <v>#DIV/0!</v>
      </c>
      <c r="F37" s="75" t="e">
        <f t="shared" ref="F37:H37" si="2">SUM(F22:F36)</f>
        <v>#DIV/0!</v>
      </c>
      <c r="G37" s="75" t="e">
        <f t="shared" si="2"/>
        <v>#DIV/0!</v>
      </c>
      <c r="H37" s="75" t="e">
        <f t="shared" si="2"/>
        <v>#DIV/0!</v>
      </c>
      <c r="I37" s="144"/>
    </row>
    <row r="38" spans="1:14" x14ac:dyDescent="0.2">
      <c r="A38" s="428"/>
      <c r="B38" s="428"/>
      <c r="C38" s="349"/>
      <c r="D38" s="349"/>
      <c r="E38" s="349"/>
      <c r="F38" s="349"/>
      <c r="G38" s="349"/>
      <c r="H38" s="349"/>
      <c r="I38" s="349"/>
      <c r="J38" s="349"/>
      <c r="K38" s="349"/>
    </row>
    <row r="39" spans="1:14" x14ac:dyDescent="0.2">
      <c r="A39" s="420" t="s">
        <v>84</v>
      </c>
      <c r="B39" s="420"/>
      <c r="C39" s="421"/>
      <c r="D39" s="421"/>
      <c r="E39" s="421"/>
      <c r="F39" s="348"/>
      <c r="G39" s="349"/>
      <c r="H39" s="349"/>
      <c r="I39" s="349"/>
      <c r="J39" s="349"/>
      <c r="K39" s="349"/>
    </row>
    <row r="40" spans="1:14" x14ac:dyDescent="0.2">
      <c r="A40" s="420" t="s">
        <v>85</v>
      </c>
      <c r="B40" s="420"/>
      <c r="C40" s="419"/>
      <c r="D40" s="419"/>
      <c r="E40" s="419"/>
      <c r="F40" s="348"/>
      <c r="G40" s="350" t="s">
        <v>86</v>
      </c>
      <c r="H40" s="419"/>
      <c r="I40" s="419"/>
      <c r="J40" s="419"/>
      <c r="K40" s="349"/>
    </row>
    <row r="41" spans="1:14" s="51" customFormat="1" ht="14.25" x14ac:dyDescent="0.2">
      <c r="A41" s="351"/>
      <c r="B41" s="351"/>
      <c r="C41" s="351"/>
      <c r="D41" s="351"/>
      <c r="E41" s="351"/>
      <c r="F41" s="348"/>
      <c r="G41" s="349"/>
      <c r="H41" s="349"/>
      <c r="I41" s="351"/>
      <c r="J41" s="351"/>
      <c r="K41" s="351"/>
    </row>
    <row r="42" spans="1:14" s="51" customFormat="1" ht="14.25" x14ac:dyDescent="0.2">
      <c r="F42" s="45"/>
      <c r="G42" s="41"/>
      <c r="H42" s="41"/>
    </row>
    <row r="43" spans="1:14" s="51" customFormat="1" ht="14.25" x14ac:dyDescent="0.2">
      <c r="F43" s="45"/>
      <c r="G43" s="41"/>
      <c r="H43" s="41"/>
    </row>
    <row r="44" spans="1:14" s="51" customFormat="1" ht="14.25" x14ac:dyDescent="0.2">
      <c r="F44" s="45"/>
      <c r="G44" s="41"/>
      <c r="H44" s="41"/>
    </row>
    <row r="45" spans="1:14" s="51" customFormat="1" ht="14.25" x14ac:dyDescent="0.2">
      <c r="F45" s="45"/>
      <c r="G45" s="41"/>
      <c r="H45" s="41"/>
      <c r="I45" s="41"/>
      <c r="J45" s="41"/>
      <c r="K45" s="41"/>
    </row>
    <row r="46" spans="1:14" x14ac:dyDescent="0.2">
      <c r="A46" s="45"/>
      <c r="B46" s="45"/>
      <c r="C46" s="45"/>
      <c r="D46" s="45"/>
      <c r="E46" s="143"/>
    </row>
  </sheetData>
  <sheetProtection selectLockedCells="1"/>
  <sortState ref="C26:I29">
    <sortCondition ref="I26:I29"/>
  </sortState>
  <mergeCells count="44">
    <mergeCell ref="A22:B22"/>
    <mergeCell ref="A23:B23"/>
    <mergeCell ref="A24:B24"/>
    <mergeCell ref="A25:B25"/>
    <mergeCell ref="A30:B30"/>
    <mergeCell ref="A26:C26"/>
    <mergeCell ref="A27:B27"/>
    <mergeCell ref="A28:B28"/>
    <mergeCell ref="H40:J40"/>
    <mergeCell ref="A29:B29"/>
    <mergeCell ref="A40:B40"/>
    <mergeCell ref="C39:E39"/>
    <mergeCell ref="C40:E40"/>
    <mergeCell ref="A34:B34"/>
    <mergeCell ref="A39:B39"/>
    <mergeCell ref="C37:D37"/>
    <mergeCell ref="A32:B32"/>
    <mergeCell ref="A33:B33"/>
    <mergeCell ref="A35:B35"/>
    <mergeCell ref="A37:B37"/>
    <mergeCell ref="A38:B38"/>
    <mergeCell ref="A36:B36"/>
    <mergeCell ref="A10:B16"/>
    <mergeCell ref="A19:D19"/>
    <mergeCell ref="A17:D17"/>
    <mergeCell ref="I10:J10"/>
    <mergeCell ref="I14:J14"/>
    <mergeCell ref="G10:H14"/>
    <mergeCell ref="E1:H1"/>
    <mergeCell ref="A21:C21"/>
    <mergeCell ref="A18:D18"/>
    <mergeCell ref="I13:J13"/>
    <mergeCell ref="A20:B20"/>
    <mergeCell ref="A1:C1"/>
    <mergeCell ref="F5:G5"/>
    <mergeCell ref="I4:J4"/>
    <mergeCell ref="H9:J9"/>
    <mergeCell ref="I12:J12"/>
    <mergeCell ref="I11:J11"/>
    <mergeCell ref="F4:G4"/>
    <mergeCell ref="H8:K8"/>
    <mergeCell ref="I5:J5"/>
    <mergeCell ref="A9:C9"/>
    <mergeCell ref="F6:G6"/>
  </mergeCells>
  <phoneticPr fontId="24" type="noConversion"/>
  <printOptions horizontalCentered="1" verticalCentered="1"/>
  <pageMargins left="0.39370078740157483" right="0.35433070866141736" top="0.19685039370078741" bottom="0.19685039370078741" header="0.31496062992125984" footer="0.39370078740157483"/>
  <pageSetup paperSize="9" scale="84" orientation="landscape" r:id="rId1"/>
  <headerFooter alignWithMargins="0"/>
  <ignoredErrors>
    <ignoredError sqref="E12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zoomScaleNormal="100" zoomScaleSheetLayoutView="80" workbookViewId="0">
      <selection activeCell="E61" sqref="E61"/>
    </sheetView>
  </sheetViews>
  <sheetFormatPr defaultRowHeight="15.75" x14ac:dyDescent="0.25"/>
  <cols>
    <col min="1" max="1" width="47" style="117" customWidth="1"/>
    <col min="2" max="2" width="18.7109375" style="116" bestFit="1" customWidth="1"/>
    <col min="3" max="3" width="9.85546875" style="117" customWidth="1"/>
    <col min="4" max="4" width="8.28515625" style="117" bestFit="1" customWidth="1"/>
    <col min="5" max="5" width="59.5703125" style="117" bestFit="1" customWidth="1"/>
    <col min="6" max="6" width="18.7109375" style="117" customWidth="1"/>
    <col min="7" max="16384" width="9.140625" style="117"/>
  </cols>
  <sheetData>
    <row r="1" spans="1:6" ht="21" x14ac:dyDescent="0.35">
      <c r="A1" s="435" t="s">
        <v>146</v>
      </c>
      <c r="B1" s="435"/>
      <c r="C1" s="435"/>
      <c r="D1" s="435"/>
      <c r="E1" s="203" t="str">
        <f>Budget!E1</f>
        <v xml:space="preserve"> </v>
      </c>
      <c r="F1" s="368"/>
    </row>
    <row r="2" spans="1:6" x14ac:dyDescent="0.25">
      <c r="A2" s="118"/>
    </row>
    <row r="3" spans="1:6" ht="21" x14ac:dyDescent="0.35">
      <c r="A3" s="434" t="s">
        <v>138</v>
      </c>
      <c r="B3" s="434"/>
      <c r="C3" s="434"/>
      <c r="D3" s="434"/>
      <c r="E3" s="434"/>
      <c r="F3" s="434"/>
    </row>
    <row r="4" spans="1:6" x14ac:dyDescent="0.25">
      <c r="A4" s="119"/>
      <c r="B4" s="120"/>
      <c r="C4" s="119"/>
      <c r="D4" s="119"/>
      <c r="E4" s="119"/>
      <c r="F4" s="119"/>
    </row>
    <row r="5" spans="1:6" ht="21" x14ac:dyDescent="0.35">
      <c r="A5" s="370" t="s">
        <v>139</v>
      </c>
      <c r="B5" s="120"/>
      <c r="C5" s="119"/>
      <c r="D5" s="119"/>
      <c r="E5" s="119"/>
      <c r="F5" s="119"/>
    </row>
    <row r="6" spans="1:6" x14ac:dyDescent="0.25">
      <c r="A6" s="296" t="s">
        <v>174</v>
      </c>
      <c r="B6" s="121">
        <v>0</v>
      </c>
      <c r="C6" s="122"/>
    </row>
    <row r="7" spans="1:6" x14ac:dyDescent="0.25">
      <c r="A7" s="296" t="s">
        <v>101</v>
      </c>
      <c r="B7" s="121">
        <v>0</v>
      </c>
      <c r="C7" s="122"/>
    </row>
    <row r="8" spans="1:6" ht="16.5" thickBot="1" x14ac:dyDescent="0.3">
      <c r="A8" s="123" t="s">
        <v>171</v>
      </c>
      <c r="B8" s="129">
        <f>SUM(B6:B7)</f>
        <v>0</v>
      </c>
      <c r="C8" s="124"/>
      <c r="D8" s="124"/>
      <c r="E8" s="124"/>
      <c r="F8" s="119"/>
    </row>
    <row r="9" spans="1:6" ht="16.5" thickTop="1" x14ac:dyDescent="0.25">
      <c r="A9" s="124"/>
      <c r="B9" s="125"/>
      <c r="C9" s="124"/>
      <c r="D9" s="124"/>
      <c r="E9" s="124"/>
      <c r="F9" s="119"/>
    </row>
    <row r="10" spans="1:6" ht="21" x14ac:dyDescent="0.35">
      <c r="A10" s="370" t="s">
        <v>147</v>
      </c>
      <c r="B10" s="120"/>
      <c r="C10" s="124"/>
      <c r="D10" s="124"/>
      <c r="E10" s="124"/>
      <c r="F10" s="119"/>
    </row>
    <row r="11" spans="1:6" x14ac:dyDescent="0.25">
      <c r="A11" s="369"/>
      <c r="B11" s="120"/>
      <c r="C11" s="124"/>
      <c r="D11" s="124"/>
      <c r="E11" s="124"/>
      <c r="F11" s="119"/>
    </row>
    <row r="12" spans="1:6" x14ac:dyDescent="0.25">
      <c r="A12" s="437" t="s">
        <v>159</v>
      </c>
      <c r="B12" s="437"/>
      <c r="C12" s="436"/>
      <c r="D12" s="436"/>
      <c r="E12" s="437" t="s">
        <v>160</v>
      </c>
      <c r="F12" s="437"/>
    </row>
    <row r="13" spans="1:6" ht="16.5" thickBot="1" x14ac:dyDescent="0.3">
      <c r="A13" s="437"/>
      <c r="B13" s="437"/>
      <c r="C13" s="153"/>
      <c r="D13" s="153"/>
      <c r="E13" s="437"/>
      <c r="F13" s="437"/>
    </row>
    <row r="14" spans="1:6" ht="16.5" thickBot="1" x14ac:dyDescent="0.3">
      <c r="A14" s="150" t="s">
        <v>151</v>
      </c>
      <c r="B14" s="146"/>
      <c r="E14" s="149" t="s">
        <v>148</v>
      </c>
      <c r="F14" s="146"/>
    </row>
    <row r="15" spans="1:6" x14ac:dyDescent="0.25">
      <c r="A15" s="147" t="s">
        <v>155</v>
      </c>
      <c r="B15" s="146">
        <v>0</v>
      </c>
      <c r="E15" s="148" t="s">
        <v>31</v>
      </c>
      <c r="F15" s="146">
        <v>0</v>
      </c>
    </row>
    <row r="16" spans="1:6" x14ac:dyDescent="0.25">
      <c r="A16" s="147" t="s">
        <v>186</v>
      </c>
      <c r="B16" s="146">
        <v>0</v>
      </c>
      <c r="E16" s="148" t="s">
        <v>2</v>
      </c>
      <c r="F16" s="146">
        <v>0</v>
      </c>
    </row>
    <row r="17" spans="1:6" x14ac:dyDescent="0.25">
      <c r="A17" s="147" t="s">
        <v>152</v>
      </c>
      <c r="B17" s="146">
        <v>0</v>
      </c>
      <c r="E17" s="171" t="s">
        <v>29</v>
      </c>
      <c r="F17" s="146">
        <v>0</v>
      </c>
    </row>
    <row r="18" spans="1:6" x14ac:dyDescent="0.25">
      <c r="A18" s="147" t="s">
        <v>158</v>
      </c>
      <c r="B18" s="146">
        <v>0</v>
      </c>
      <c r="E18" s="148" t="s">
        <v>10</v>
      </c>
      <c r="F18" s="146">
        <v>0</v>
      </c>
    </row>
    <row r="19" spans="1:6" x14ac:dyDescent="0.25">
      <c r="A19" s="147" t="s">
        <v>153</v>
      </c>
      <c r="B19" s="146">
        <v>0</v>
      </c>
      <c r="E19" s="148" t="s">
        <v>4</v>
      </c>
      <c r="F19" s="146">
        <v>0</v>
      </c>
    </row>
    <row r="20" spans="1:6" ht="16.5" thickBot="1" x14ac:dyDescent="0.3">
      <c r="A20" s="147" t="s">
        <v>201</v>
      </c>
      <c r="B20" s="146">
        <v>0</v>
      </c>
      <c r="E20" s="148" t="s">
        <v>149</v>
      </c>
      <c r="F20" s="146">
        <v>0</v>
      </c>
    </row>
    <row r="21" spans="1:6" ht="16.5" thickBot="1" x14ac:dyDescent="0.3">
      <c r="A21" s="149" t="s">
        <v>157</v>
      </c>
      <c r="B21" s="146" t="s">
        <v>106</v>
      </c>
      <c r="E21" s="148" t="s">
        <v>173</v>
      </c>
      <c r="F21" s="146">
        <v>0</v>
      </c>
    </row>
    <row r="22" spans="1:6" ht="16.5" thickBot="1" x14ac:dyDescent="0.3">
      <c r="A22" s="148" t="s">
        <v>155</v>
      </c>
      <c r="B22" s="146">
        <v>0</v>
      </c>
      <c r="E22" s="148" t="s">
        <v>82</v>
      </c>
      <c r="F22" s="146">
        <v>0</v>
      </c>
    </row>
    <row r="23" spans="1:6" ht="16.5" thickBot="1" x14ac:dyDescent="0.3">
      <c r="A23" s="148" t="s">
        <v>154</v>
      </c>
      <c r="B23" s="146">
        <v>0</v>
      </c>
      <c r="E23" s="149" t="s">
        <v>40</v>
      </c>
      <c r="F23" s="146"/>
    </row>
    <row r="24" spans="1:6" x14ac:dyDescent="0.25">
      <c r="A24" s="148" t="s">
        <v>158</v>
      </c>
      <c r="B24" s="146">
        <v>0</v>
      </c>
      <c r="E24" s="171" t="s">
        <v>103</v>
      </c>
      <c r="F24" s="146">
        <v>0</v>
      </c>
    </row>
    <row r="25" spans="1:6" x14ac:dyDescent="0.25">
      <c r="A25" s="148" t="s">
        <v>153</v>
      </c>
      <c r="B25" s="146">
        <v>0</v>
      </c>
      <c r="E25" s="171" t="s">
        <v>165</v>
      </c>
      <c r="F25" s="146">
        <v>0</v>
      </c>
    </row>
    <row r="26" spans="1:6" ht="16.5" thickBot="1" x14ac:dyDescent="0.3">
      <c r="A26" s="148" t="s">
        <v>156</v>
      </c>
      <c r="B26" s="146">
        <v>0</v>
      </c>
      <c r="E26" s="171" t="s">
        <v>166</v>
      </c>
      <c r="F26" s="146">
        <v>0</v>
      </c>
    </row>
    <row r="27" spans="1:6" ht="16.5" thickBot="1" x14ac:dyDescent="0.3">
      <c r="A27" s="148" t="s">
        <v>187</v>
      </c>
      <c r="B27" s="146">
        <v>0</v>
      </c>
      <c r="E27" s="149" t="s">
        <v>162</v>
      </c>
      <c r="F27" s="146"/>
    </row>
    <row r="28" spans="1:6" x14ac:dyDescent="0.25">
      <c r="A28" s="148"/>
      <c r="B28" s="146" t="s">
        <v>106</v>
      </c>
      <c r="E28" s="148" t="s">
        <v>207</v>
      </c>
      <c r="F28" s="146">
        <v>0</v>
      </c>
    </row>
    <row r="29" spans="1:6" x14ac:dyDescent="0.25">
      <c r="A29" s="148" t="s">
        <v>90</v>
      </c>
      <c r="B29" s="146">
        <v>0</v>
      </c>
      <c r="E29" s="148" t="s">
        <v>102</v>
      </c>
      <c r="F29" s="146">
        <v>0</v>
      </c>
    </row>
    <row r="30" spans="1:6" x14ac:dyDescent="0.25">
      <c r="A30" s="148" t="s">
        <v>150</v>
      </c>
      <c r="B30" s="146">
        <v>0</v>
      </c>
      <c r="E30" s="171" t="s">
        <v>100</v>
      </c>
      <c r="F30" s="146">
        <v>0</v>
      </c>
    </row>
    <row r="31" spans="1:6" x14ac:dyDescent="0.25">
      <c r="A31" s="148" t="s">
        <v>89</v>
      </c>
      <c r="B31" s="146">
        <v>0</v>
      </c>
      <c r="E31" s="171" t="s">
        <v>161</v>
      </c>
      <c r="F31" s="146">
        <v>0</v>
      </c>
    </row>
    <row r="32" spans="1:6" ht="16.5" thickBot="1" x14ac:dyDescent="0.3">
      <c r="B32" s="117"/>
      <c r="E32" s="171" t="s">
        <v>168</v>
      </c>
      <c r="F32" s="146">
        <v>0</v>
      </c>
    </row>
    <row r="33" spans="1:6" ht="16.5" thickBot="1" x14ac:dyDescent="0.3">
      <c r="A33" s="298" t="s">
        <v>190</v>
      </c>
      <c r="B33" s="117"/>
      <c r="E33" s="171" t="s">
        <v>152</v>
      </c>
      <c r="F33" s="146">
        <v>0</v>
      </c>
    </row>
    <row r="34" spans="1:6" s="154" customFormat="1" x14ac:dyDescent="0.25">
      <c r="A34" s="161" t="s">
        <v>191</v>
      </c>
      <c r="B34" s="146">
        <v>0</v>
      </c>
      <c r="E34" s="171" t="s">
        <v>87</v>
      </c>
      <c r="F34" s="146">
        <v>0</v>
      </c>
    </row>
    <row r="35" spans="1:6" x14ac:dyDescent="0.25">
      <c r="A35" s="297" t="s">
        <v>252</v>
      </c>
      <c r="B35" s="116">
        <v>0</v>
      </c>
      <c r="E35" s="171" t="s">
        <v>167</v>
      </c>
      <c r="F35" s="146">
        <v>0</v>
      </c>
    </row>
    <row r="36" spans="1:6" ht="16.5" thickBot="1" x14ac:dyDescent="0.3">
      <c r="A36" s="126" t="s">
        <v>188</v>
      </c>
      <c r="B36" s="301">
        <f>SUM(B15:B35)</f>
        <v>0</v>
      </c>
      <c r="E36" s="171" t="s">
        <v>92</v>
      </c>
      <c r="F36" s="146">
        <v>0</v>
      </c>
    </row>
    <row r="37" spans="1:6" ht="16.5" thickTop="1" x14ac:dyDescent="0.25">
      <c r="A37" s="154"/>
      <c r="B37" s="154"/>
      <c r="E37" s="171" t="s">
        <v>88</v>
      </c>
      <c r="F37" s="146">
        <v>0</v>
      </c>
    </row>
    <row r="38" spans="1:6" x14ac:dyDescent="0.25">
      <c r="B38" s="117"/>
      <c r="E38" s="171" t="s">
        <v>82</v>
      </c>
      <c r="F38" s="146">
        <v>0</v>
      </c>
    </row>
    <row r="39" spans="1:6" x14ac:dyDescent="0.25">
      <c r="B39" s="117"/>
      <c r="E39" s="171" t="s">
        <v>205</v>
      </c>
      <c r="F39" s="146">
        <v>0</v>
      </c>
    </row>
    <row r="40" spans="1:6" x14ac:dyDescent="0.25">
      <c r="B40" s="117"/>
      <c r="E40" s="171" t="s">
        <v>206</v>
      </c>
      <c r="F40" s="146">
        <v>0</v>
      </c>
    </row>
    <row r="41" spans="1:6" x14ac:dyDescent="0.25">
      <c r="A41" s="433" t="s">
        <v>163</v>
      </c>
      <c r="B41" s="433"/>
      <c r="F41" s="119"/>
    </row>
    <row r="42" spans="1:6" ht="16.5" thickBot="1" x14ac:dyDescent="0.3">
      <c r="A42" s="433"/>
      <c r="B42" s="433"/>
      <c r="E42" s="302" t="s">
        <v>202</v>
      </c>
      <c r="F42" s="303">
        <f>SUM(F15:F40)</f>
        <v>0</v>
      </c>
    </row>
    <row r="43" spans="1:6" ht="16.5" thickTop="1" x14ac:dyDescent="0.25">
      <c r="A43" s="148" t="s">
        <v>169</v>
      </c>
      <c r="B43" s="146">
        <v>0</v>
      </c>
      <c r="F43" s="119"/>
    </row>
    <row r="44" spans="1:6" ht="19.5" thickBot="1" x14ac:dyDescent="0.35">
      <c r="A44" s="148" t="s">
        <v>15</v>
      </c>
      <c r="B44" s="146"/>
      <c r="E44" s="162" t="s">
        <v>204</v>
      </c>
      <c r="F44" s="163">
        <f>SUM(B36+F42+B46)</f>
        <v>0</v>
      </c>
    </row>
    <row r="45" spans="1:6" ht="16.5" thickTop="1" x14ac:dyDescent="0.25">
      <c r="A45" s="148"/>
      <c r="B45" s="146"/>
      <c r="E45" s="122"/>
      <c r="F45" s="151"/>
    </row>
    <row r="46" spans="1:6" ht="19.5" thickBot="1" x14ac:dyDescent="0.35">
      <c r="A46" s="299" t="s">
        <v>189</v>
      </c>
      <c r="B46" s="300">
        <f>SUM(B43:B45)</f>
        <v>0</v>
      </c>
      <c r="E46" s="165" t="s">
        <v>91</v>
      </c>
      <c r="F46" s="164">
        <f>F44-B8</f>
        <v>0</v>
      </c>
    </row>
    <row r="47" spans="1:6" ht="16.5" thickTop="1" x14ac:dyDescent="0.25">
      <c r="B47" s="117"/>
      <c r="E47" s="147" t="s">
        <v>170</v>
      </c>
      <c r="F47" s="152">
        <f>SUM(Budget!H4)</f>
        <v>0</v>
      </c>
    </row>
    <row r="48" spans="1:6" ht="16.5" thickBot="1" x14ac:dyDescent="0.3">
      <c r="B48" s="117"/>
      <c r="E48" s="156" t="s">
        <v>136</v>
      </c>
      <c r="F48" s="127" t="e">
        <f>F46/F47</f>
        <v>#DIV/0!</v>
      </c>
    </row>
    <row r="49" spans="1:6" ht="16.5" thickTop="1" x14ac:dyDescent="0.25">
      <c r="B49" s="117"/>
      <c r="E49" s="147"/>
      <c r="F49" s="304"/>
    </row>
    <row r="50" spans="1:6" x14ac:dyDescent="0.25">
      <c r="B50" s="117"/>
      <c r="F50" s="119"/>
    </row>
    <row r="51" spans="1:6" ht="18" x14ac:dyDescent="0.25">
      <c r="A51" s="206" t="s">
        <v>219</v>
      </c>
      <c r="B51" s="204"/>
      <c r="C51" s="205"/>
      <c r="D51" s="205"/>
      <c r="E51" s="205"/>
      <c r="F51" s="119"/>
    </row>
    <row r="52" spans="1:6" x14ac:dyDescent="0.25">
      <c r="F52" s="119"/>
    </row>
    <row r="53" spans="1:6" x14ac:dyDescent="0.25">
      <c r="A53" s="202" t="s">
        <v>220</v>
      </c>
      <c r="B53" s="116">
        <v>0</v>
      </c>
      <c r="F53" s="119"/>
    </row>
    <row r="54" spans="1:6" x14ac:dyDescent="0.25">
      <c r="A54" s="202" t="s">
        <v>221</v>
      </c>
      <c r="B54" s="116">
        <f>F24</f>
        <v>0</v>
      </c>
      <c r="F54" s="119"/>
    </row>
    <row r="55" spans="1:6" x14ac:dyDescent="0.25">
      <c r="A55" s="202" t="s">
        <v>165</v>
      </c>
      <c r="B55" s="116">
        <f>F25</f>
        <v>0</v>
      </c>
      <c r="F55" s="119"/>
    </row>
    <row r="56" spans="1:6" x14ac:dyDescent="0.25">
      <c r="A56" s="202" t="s">
        <v>222</v>
      </c>
      <c r="B56" s="116">
        <f>F26</f>
        <v>0</v>
      </c>
      <c r="E56" s="119"/>
      <c r="F56" s="119"/>
    </row>
    <row r="57" spans="1:6" x14ac:dyDescent="0.25">
      <c r="A57" s="202" t="s">
        <v>100</v>
      </c>
      <c r="B57" s="116">
        <v>0</v>
      </c>
      <c r="C57" s="124"/>
      <c r="E57" s="119"/>
      <c r="F57" s="119"/>
    </row>
    <row r="58" spans="1:6" x14ac:dyDescent="0.25">
      <c r="A58" s="202" t="s">
        <v>229</v>
      </c>
      <c r="B58" s="116">
        <v>0</v>
      </c>
      <c r="C58" s="124"/>
      <c r="D58" s="124"/>
      <c r="E58" s="119"/>
      <c r="F58" s="119"/>
    </row>
    <row r="59" spans="1:6" x14ac:dyDescent="0.25">
      <c r="A59" s="202" t="s">
        <v>168</v>
      </c>
      <c r="B59" s="116">
        <v>0</v>
      </c>
      <c r="C59" s="124"/>
      <c r="D59" s="124"/>
      <c r="E59" s="119"/>
      <c r="F59" s="119"/>
    </row>
    <row r="60" spans="1:6" x14ac:dyDescent="0.25">
      <c r="A60" s="202" t="s">
        <v>231</v>
      </c>
      <c r="B60" s="116">
        <v>0</v>
      </c>
      <c r="C60" s="124"/>
      <c r="D60" s="124"/>
      <c r="E60" s="119"/>
      <c r="F60" s="119"/>
    </row>
    <row r="61" spans="1:6" x14ac:dyDescent="0.25">
      <c r="A61" s="202" t="s">
        <v>230</v>
      </c>
      <c r="B61" s="116">
        <v>0</v>
      </c>
      <c r="C61" s="124"/>
      <c r="D61" s="124"/>
      <c r="E61" s="119"/>
      <c r="F61" s="119"/>
    </row>
    <row r="62" spans="1:6" x14ac:dyDescent="0.25">
      <c r="A62" s="202" t="s">
        <v>152</v>
      </c>
      <c r="B62" s="146">
        <f>F33</f>
        <v>0</v>
      </c>
      <c r="C62" s="124"/>
      <c r="D62" s="124"/>
      <c r="E62" s="119"/>
      <c r="F62" s="119"/>
    </row>
    <row r="63" spans="1:6" x14ac:dyDescent="0.25">
      <c r="A63" s="202" t="s">
        <v>87</v>
      </c>
      <c r="B63" s="116">
        <f>F34</f>
        <v>0</v>
      </c>
      <c r="C63" s="124"/>
      <c r="D63" s="124"/>
      <c r="E63" s="119"/>
      <c r="F63" s="119"/>
    </row>
    <row r="64" spans="1:6" x14ac:dyDescent="0.25">
      <c r="A64" s="202" t="s">
        <v>167</v>
      </c>
      <c r="B64" s="116">
        <f>F35</f>
        <v>0</v>
      </c>
      <c r="C64" s="119"/>
      <c r="D64" s="124"/>
      <c r="E64" s="119"/>
      <c r="F64" s="119"/>
    </row>
    <row r="65" spans="1:6" x14ac:dyDescent="0.25">
      <c r="A65" s="202" t="s">
        <v>92</v>
      </c>
      <c r="B65" s="116">
        <f>F36</f>
        <v>0</v>
      </c>
      <c r="C65" s="119"/>
      <c r="D65" s="119"/>
      <c r="E65" s="119"/>
      <c r="F65" s="119"/>
    </row>
    <row r="66" spans="1:6" x14ac:dyDescent="0.25">
      <c r="A66" s="202" t="s">
        <v>88</v>
      </c>
      <c r="B66" s="116">
        <f>F37</f>
        <v>0</v>
      </c>
      <c r="C66" s="119"/>
      <c r="D66" s="119"/>
    </row>
    <row r="67" spans="1:6" x14ac:dyDescent="0.25">
      <c r="A67" s="202" t="str">
        <f>E40</f>
        <v>Other - Hydrotherapy</v>
      </c>
      <c r="B67" s="116">
        <f>F40</f>
        <v>0</v>
      </c>
      <c r="D67" s="119"/>
    </row>
    <row r="68" spans="1:6" x14ac:dyDescent="0.25">
      <c r="A68" s="202" t="s">
        <v>223</v>
      </c>
      <c r="B68" s="116">
        <v>0</v>
      </c>
    </row>
    <row r="69" spans="1:6" x14ac:dyDescent="0.25">
      <c r="A69" s="202" t="s">
        <v>223</v>
      </c>
      <c r="B69" s="116">
        <v>0</v>
      </c>
    </row>
    <row r="70" spans="1:6" x14ac:dyDescent="0.25">
      <c r="A70" s="154"/>
    </row>
    <row r="71" spans="1:6" ht="16.5" thickBot="1" x14ac:dyDescent="0.3">
      <c r="A71" s="126" t="s">
        <v>224</v>
      </c>
      <c r="B71" s="155">
        <f>SUM(B53:B70)</f>
        <v>0</v>
      </c>
    </row>
    <row r="72" spans="1:6" ht="16.5" thickTop="1" x14ac:dyDescent="0.25">
      <c r="B72" s="117"/>
    </row>
    <row r="73" spans="1:6" x14ac:dyDescent="0.25">
      <c r="B73" s="117"/>
    </row>
    <row r="74" spans="1:6" x14ac:dyDescent="0.25">
      <c r="B74" s="117"/>
    </row>
    <row r="75" spans="1:6" x14ac:dyDescent="0.25">
      <c r="B75" s="117"/>
    </row>
    <row r="76" spans="1:6" x14ac:dyDescent="0.25">
      <c r="B76" s="117"/>
    </row>
    <row r="77" spans="1:6" x14ac:dyDescent="0.25">
      <c r="B77" s="117"/>
    </row>
    <row r="78" spans="1:6" x14ac:dyDescent="0.25">
      <c r="B78" s="117"/>
    </row>
    <row r="79" spans="1:6" x14ac:dyDescent="0.25">
      <c r="B79" s="117"/>
    </row>
    <row r="80" spans="1:6" x14ac:dyDescent="0.25">
      <c r="B80" s="117"/>
    </row>
    <row r="81" spans="2:2" x14ac:dyDescent="0.25">
      <c r="B81" s="117"/>
    </row>
    <row r="82" spans="2:2" x14ac:dyDescent="0.25">
      <c r="B82" s="117"/>
    </row>
    <row r="83" spans="2:2" x14ac:dyDescent="0.25">
      <c r="B83" s="117"/>
    </row>
    <row r="84" spans="2:2" x14ac:dyDescent="0.25">
      <c r="B84" s="117"/>
    </row>
    <row r="85" spans="2:2" x14ac:dyDescent="0.25">
      <c r="B85" s="117"/>
    </row>
    <row r="86" spans="2:2" x14ac:dyDescent="0.25">
      <c r="B86" s="117"/>
    </row>
    <row r="87" spans="2:2" x14ac:dyDescent="0.25">
      <c r="B87" s="117"/>
    </row>
    <row r="88" spans="2:2" x14ac:dyDescent="0.25">
      <c r="B88" s="117"/>
    </row>
    <row r="89" spans="2:2" x14ac:dyDescent="0.25">
      <c r="B89" s="117"/>
    </row>
    <row r="90" spans="2:2" x14ac:dyDescent="0.25">
      <c r="B90" s="117"/>
    </row>
    <row r="91" spans="2:2" x14ac:dyDescent="0.25">
      <c r="B91" s="117"/>
    </row>
    <row r="92" spans="2:2" x14ac:dyDescent="0.25">
      <c r="B92" s="117"/>
    </row>
    <row r="93" spans="2:2" x14ac:dyDescent="0.25">
      <c r="B93" s="117"/>
    </row>
    <row r="94" spans="2:2" x14ac:dyDescent="0.25">
      <c r="B94" s="117"/>
    </row>
    <row r="95" spans="2:2" x14ac:dyDescent="0.25">
      <c r="B95" s="117"/>
    </row>
    <row r="96" spans="2:2" x14ac:dyDescent="0.25">
      <c r="B96" s="117"/>
    </row>
    <row r="97" spans="1:2" x14ac:dyDescent="0.25">
      <c r="B97" s="117"/>
    </row>
    <row r="98" spans="1:2" x14ac:dyDescent="0.25">
      <c r="B98" s="117"/>
    </row>
    <row r="99" spans="1:2" x14ac:dyDescent="0.25">
      <c r="A99" s="124"/>
      <c r="B99" s="124"/>
    </row>
    <row r="100" spans="1:2" x14ac:dyDescent="0.25">
      <c r="A100" s="124"/>
      <c r="B100" s="124"/>
    </row>
    <row r="101" spans="1:2" x14ac:dyDescent="0.25">
      <c r="A101" s="124"/>
      <c r="B101" s="124"/>
    </row>
    <row r="102" spans="1:2" x14ac:dyDescent="0.25">
      <c r="A102" s="124"/>
      <c r="B102" s="124"/>
    </row>
    <row r="103" spans="1:2" x14ac:dyDescent="0.25">
      <c r="A103" s="124"/>
      <c r="B103" s="124"/>
    </row>
    <row r="104" spans="1:2" x14ac:dyDescent="0.25">
      <c r="A104" s="128"/>
      <c r="B104" s="124"/>
    </row>
    <row r="105" spans="1:2" x14ac:dyDescent="0.25">
      <c r="A105" s="128"/>
      <c r="B105" s="124"/>
    </row>
    <row r="106" spans="1:2" x14ac:dyDescent="0.25">
      <c r="A106" s="128"/>
      <c r="B106" s="124"/>
    </row>
    <row r="107" spans="1:2" x14ac:dyDescent="0.25">
      <c r="A107" s="128"/>
      <c r="B107" s="124"/>
    </row>
    <row r="108" spans="1:2" x14ac:dyDescent="0.25">
      <c r="A108" s="124"/>
      <c r="B108" s="124"/>
    </row>
  </sheetData>
  <mergeCells count="6">
    <mergeCell ref="A41:B42"/>
    <mergeCell ref="A3:F3"/>
    <mergeCell ref="A1:D1"/>
    <mergeCell ref="C12:D12"/>
    <mergeCell ref="A12:B13"/>
    <mergeCell ref="E12:F13"/>
  </mergeCells>
  <phoneticPr fontId="24" type="noConversion"/>
  <pageMargins left="0.19685039370078741" right="0" top="0" bottom="0" header="0.51181102362204722" footer="0.51181102362204722"/>
  <pageSetup paperSize="9" scale="6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6"/>
  <sheetViews>
    <sheetView zoomScaleNormal="100" zoomScaleSheetLayoutView="110" workbookViewId="0">
      <pane xSplit="3" ySplit="9" topLeftCell="D10" activePane="bottomRight" state="frozen"/>
      <selection pane="topRight" activeCell="D1" sqref="D1"/>
      <selection pane="bottomLeft" activeCell="A7" sqref="A7"/>
      <selection pane="bottomRight" activeCell="R5" sqref="R5"/>
    </sheetView>
  </sheetViews>
  <sheetFormatPr defaultRowHeight="15" customHeight="1" x14ac:dyDescent="0.2"/>
  <cols>
    <col min="1" max="1" width="5.5703125" bestFit="1" customWidth="1"/>
    <col min="2" max="2" width="10.85546875" bestFit="1" customWidth="1"/>
    <col min="3" max="3" width="12.85546875" customWidth="1"/>
    <col min="4" max="4" width="12.5703125" bestFit="1" customWidth="1"/>
    <col min="5" max="5" width="10.140625" bestFit="1" customWidth="1"/>
    <col min="6" max="6" width="10" bestFit="1" customWidth="1"/>
    <col min="9" max="9" width="9.85546875" customWidth="1"/>
    <col min="10" max="10" width="8.85546875" style="2" bestFit="1" customWidth="1"/>
    <col min="11" max="11" width="9.140625" bestFit="1" customWidth="1"/>
    <col min="12" max="12" width="8.28515625" customWidth="1"/>
    <col min="13" max="13" width="11" customWidth="1"/>
    <col min="14" max="14" width="11.5703125" customWidth="1"/>
    <col min="15" max="15" width="10.28515625" bestFit="1" customWidth="1"/>
    <col min="16" max="16" width="8" customWidth="1"/>
    <col min="17" max="17" width="11.28515625" style="1" bestFit="1" customWidth="1"/>
    <col min="18" max="18" width="13.28515625" customWidth="1"/>
    <col min="19" max="19" width="15.7109375" customWidth="1"/>
    <col min="20" max="20" width="7.140625" customWidth="1"/>
    <col min="21" max="21" width="23.5703125" bestFit="1" customWidth="1"/>
    <col min="22" max="22" width="26.140625" bestFit="1" customWidth="1"/>
    <col min="23" max="23" width="12.42578125" bestFit="1" customWidth="1"/>
    <col min="24" max="24" width="16.28515625" bestFit="1" customWidth="1"/>
    <col min="27" max="27" width="23.7109375" bestFit="1" customWidth="1"/>
    <col min="28" max="28" width="40.42578125" bestFit="1" customWidth="1"/>
    <col min="29" max="29" width="14.140625" bestFit="1" customWidth="1"/>
  </cols>
  <sheetData>
    <row r="1" spans="1:29" s="81" customFormat="1" ht="10.5" hidden="1" customHeight="1" x14ac:dyDescent="0.2">
      <c r="A1" s="81" t="s">
        <v>108</v>
      </c>
      <c r="B1" s="81" t="s">
        <v>13</v>
      </c>
      <c r="C1" s="81" t="s">
        <v>14</v>
      </c>
      <c r="D1" s="82" t="s">
        <v>2</v>
      </c>
      <c r="E1" s="82" t="s">
        <v>3</v>
      </c>
      <c r="F1" s="83" t="s">
        <v>80</v>
      </c>
      <c r="G1" s="83" t="s">
        <v>109</v>
      </c>
      <c r="H1" s="83" t="s">
        <v>27</v>
      </c>
      <c r="I1" s="82" t="s">
        <v>26</v>
      </c>
      <c r="J1" s="83" t="s">
        <v>5</v>
      </c>
      <c r="K1" s="83" t="s">
        <v>34</v>
      </c>
      <c r="L1" s="83" t="s">
        <v>110</v>
      </c>
      <c r="M1" s="83" t="s">
        <v>137</v>
      </c>
      <c r="N1" s="83" t="s">
        <v>29</v>
      </c>
      <c r="O1" s="83" t="s">
        <v>15</v>
      </c>
      <c r="P1" s="83" t="s">
        <v>112</v>
      </c>
      <c r="Q1" s="90" t="s">
        <v>18</v>
      </c>
      <c r="R1" s="83" t="s">
        <v>33</v>
      </c>
      <c r="S1" s="83" t="s">
        <v>19</v>
      </c>
      <c r="T1" s="84"/>
      <c r="U1" s="83" t="s">
        <v>113</v>
      </c>
      <c r="V1" s="83" t="s">
        <v>114</v>
      </c>
      <c r="W1" s="81" t="s">
        <v>93</v>
      </c>
      <c r="AB1" s="85" t="s">
        <v>105</v>
      </c>
      <c r="AC1" s="81" t="s">
        <v>107</v>
      </c>
    </row>
    <row r="2" spans="1:29" ht="20.25" x14ac:dyDescent="0.3">
      <c r="B2" s="443" t="s">
        <v>0</v>
      </c>
      <c r="C2" s="443"/>
      <c r="D2" s="443"/>
      <c r="E2" s="443"/>
      <c r="O2" s="446" t="s">
        <v>54</v>
      </c>
      <c r="P2" s="446"/>
      <c r="Q2" s="91"/>
    </row>
    <row r="3" spans="1:29" ht="15" customHeight="1" x14ac:dyDescent="0.2">
      <c r="B3" s="444" t="s">
        <v>1</v>
      </c>
      <c r="C3" s="444"/>
      <c r="D3" s="444"/>
      <c r="E3" s="444"/>
      <c r="F3" s="444"/>
      <c r="H3" s="11"/>
    </row>
    <row r="4" spans="1:29" ht="15" customHeight="1" x14ac:dyDescent="0.25">
      <c r="B4" s="1" t="s">
        <v>6</v>
      </c>
      <c r="C4" s="445" t="str">
        <f>Budget!E1</f>
        <v xml:space="preserve"> </v>
      </c>
      <c r="D4" s="445"/>
      <c r="E4" s="445"/>
      <c r="F4" s="111"/>
      <c r="G4" s="10" t="s">
        <v>36</v>
      </c>
      <c r="H4" s="12"/>
      <c r="I4" s="10" t="s">
        <v>37</v>
      </c>
      <c r="O4" s="447" t="s">
        <v>41</v>
      </c>
      <c r="P4" s="447"/>
      <c r="R4" s="338">
        <f>Q2-20</f>
        <v>-20</v>
      </c>
    </row>
    <row r="5" spans="1:29" ht="15" customHeight="1" x14ac:dyDescent="0.25">
      <c r="B5" s="1"/>
      <c r="C5" s="371"/>
      <c r="D5" s="371"/>
      <c r="E5" s="371"/>
      <c r="F5" s="111"/>
      <c r="G5" s="379"/>
      <c r="H5" s="380"/>
      <c r="I5" s="379"/>
      <c r="J5" s="367"/>
      <c r="K5" s="295"/>
      <c r="L5" s="295"/>
      <c r="M5" s="295"/>
      <c r="N5" s="295"/>
      <c r="O5" s="381"/>
      <c r="P5" s="381"/>
      <c r="Q5" s="9"/>
      <c r="R5" s="338"/>
    </row>
    <row r="6" spans="1:29" s="7" customFormat="1" ht="15" customHeight="1" x14ac:dyDescent="0.2">
      <c r="B6" s="438" t="s">
        <v>253</v>
      </c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40"/>
      <c r="U6" s="21">
        <v>26</v>
      </c>
      <c r="V6" s="21">
        <v>27</v>
      </c>
    </row>
    <row r="7" spans="1:29" s="7" customFormat="1" ht="15" customHeight="1" x14ac:dyDescent="0.2">
      <c r="B7" s="375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7"/>
      <c r="U7" s="21"/>
      <c r="V7" s="21"/>
    </row>
    <row r="8" spans="1:29" ht="15" customHeight="1" x14ac:dyDescent="0.2">
      <c r="B8" s="24" t="s">
        <v>13</v>
      </c>
      <c r="C8" s="25" t="s">
        <v>14</v>
      </c>
      <c r="D8" s="26" t="s">
        <v>2</v>
      </c>
      <c r="E8" s="27" t="s">
        <v>3</v>
      </c>
      <c r="F8" s="28" t="s">
        <v>20</v>
      </c>
      <c r="G8" s="28" t="s">
        <v>21</v>
      </c>
      <c r="H8" s="28" t="s">
        <v>8</v>
      </c>
      <c r="I8" s="27" t="s">
        <v>9</v>
      </c>
      <c r="J8" s="28" t="s">
        <v>5</v>
      </c>
      <c r="K8" s="28" t="s">
        <v>34</v>
      </c>
      <c r="L8" s="28" t="s">
        <v>11</v>
      </c>
      <c r="M8" s="28" t="s">
        <v>4</v>
      </c>
      <c r="N8" s="28" t="s">
        <v>235</v>
      </c>
      <c r="O8" s="28" t="s">
        <v>15</v>
      </c>
      <c r="P8" s="29" t="s">
        <v>15</v>
      </c>
      <c r="Q8" s="30" t="s">
        <v>18</v>
      </c>
      <c r="R8" s="30" t="s">
        <v>16</v>
      </c>
      <c r="S8" s="441" t="s">
        <v>234</v>
      </c>
      <c r="T8" s="31"/>
      <c r="U8" s="32" t="s">
        <v>42</v>
      </c>
      <c r="V8" s="32" t="s">
        <v>42</v>
      </c>
      <c r="X8" s="13" t="s">
        <v>106</v>
      </c>
      <c r="Y8" s="13"/>
      <c r="Z8" s="13"/>
      <c r="AA8" s="13"/>
      <c r="AB8" s="13" t="s">
        <v>105</v>
      </c>
      <c r="AC8" t="s">
        <v>107</v>
      </c>
    </row>
    <row r="9" spans="1:29" ht="15" customHeight="1" x14ac:dyDescent="0.25">
      <c r="A9" t="s">
        <v>35</v>
      </c>
      <c r="B9" s="33"/>
      <c r="C9" s="34"/>
      <c r="D9" s="40" t="s">
        <v>49</v>
      </c>
      <c r="E9" s="23"/>
      <c r="F9" s="35" t="s">
        <v>7</v>
      </c>
      <c r="G9" s="35" t="s">
        <v>99</v>
      </c>
      <c r="H9" s="35" t="s">
        <v>7</v>
      </c>
      <c r="I9" s="23" t="s">
        <v>7</v>
      </c>
      <c r="J9" s="35"/>
      <c r="K9" s="35"/>
      <c r="L9" s="35" t="s">
        <v>12</v>
      </c>
      <c r="M9" s="35" t="s">
        <v>15</v>
      </c>
      <c r="N9" s="35"/>
      <c r="O9" s="35"/>
      <c r="P9" s="36" t="s">
        <v>104</v>
      </c>
      <c r="Q9" s="37"/>
      <c r="R9" s="37" t="s">
        <v>17</v>
      </c>
      <c r="S9" s="442"/>
      <c r="T9" s="38"/>
      <c r="U9" s="39" t="s">
        <v>43</v>
      </c>
      <c r="V9" s="39" t="s">
        <v>44</v>
      </c>
      <c r="W9" t="s">
        <v>93</v>
      </c>
      <c r="X9" t="s">
        <v>51</v>
      </c>
      <c r="Y9" t="s">
        <v>50</v>
      </c>
      <c r="Z9" t="s">
        <v>52</v>
      </c>
      <c r="AA9" t="s">
        <v>53</v>
      </c>
      <c r="AB9" t="s">
        <v>98</v>
      </c>
      <c r="AC9" t="s">
        <v>66</v>
      </c>
    </row>
    <row r="10" spans="1:29" s="80" customFormat="1" ht="15" customHeight="1" x14ac:dyDescent="0.25">
      <c r="A10" s="9">
        <v>1</v>
      </c>
      <c r="B10" s="359" t="s">
        <v>240</v>
      </c>
      <c r="C10" s="360" t="s">
        <v>237</v>
      </c>
      <c r="D10" s="78">
        <f>SUM(Budget!$D$22)</f>
        <v>0</v>
      </c>
      <c r="E10" s="4">
        <f>SUM(Budget!$E$23)</f>
        <v>0</v>
      </c>
      <c r="F10" s="5">
        <f>SUM(Budget!$E$28)</f>
        <v>0</v>
      </c>
      <c r="G10" s="4">
        <f>SUM(Budget!$E$35)</f>
        <v>150</v>
      </c>
      <c r="H10" s="4" t="e">
        <f>ROUNDUP(Budget!$D$29+Budget!$D$30,0)</f>
        <v>#DIV/0!</v>
      </c>
      <c r="I10" s="4">
        <f>ROUNDUP(Budget!$E$27,0)</f>
        <v>0</v>
      </c>
      <c r="J10" s="4">
        <f>ROUNDUP(Budget!$E$24,0)</f>
        <v>0</v>
      </c>
      <c r="K10" s="4">
        <f>SUM(Budget!$E$25)</f>
        <v>0</v>
      </c>
      <c r="L10" s="4">
        <f>SUM(Budget!$E$36)</f>
        <v>10</v>
      </c>
      <c r="M10" s="4">
        <f>SUM(Budget!$D$33)</f>
        <v>0</v>
      </c>
      <c r="N10" s="4">
        <f>SUM(Budget!$D$32)</f>
        <v>0</v>
      </c>
      <c r="O10" s="4">
        <f>SUM(Budget!$D$34)</f>
        <v>0</v>
      </c>
      <c r="P10" s="4">
        <v>0</v>
      </c>
      <c r="Q10" s="92" t="e">
        <f t="shared" ref="Q10:Q39" si="0">SUM(D10:P10)</f>
        <v>#DIV/0!</v>
      </c>
      <c r="R10" s="89">
        <f>500</f>
        <v>500</v>
      </c>
      <c r="S10" s="76" t="e">
        <f t="shared" ref="S10:S39" si="1">SUM(D10:P10)-R10</f>
        <v>#DIV/0!</v>
      </c>
      <c r="T10" s="9"/>
      <c r="U10" s="361" t="s">
        <v>238</v>
      </c>
      <c r="V10" s="362" t="s">
        <v>242</v>
      </c>
      <c r="W10" s="363"/>
      <c r="X10" s="361" t="s">
        <v>239</v>
      </c>
      <c r="Y10" s="362" t="s">
        <v>241</v>
      </c>
      <c r="Z10" s="363">
        <v>6004</v>
      </c>
      <c r="AA10" s="362" t="str">
        <f t="shared" ref="AA10:AA41" si="2">X10&amp;Y10&amp;Z10</f>
        <v>East Perth WA 6004</v>
      </c>
      <c r="AB10" s="363"/>
      <c r="AC10" s="363"/>
    </row>
    <row r="11" spans="1:29" s="80" customFormat="1" ht="15" customHeight="1" x14ac:dyDescent="0.25">
      <c r="A11" s="9">
        <v>2</v>
      </c>
      <c r="B11" s="359"/>
      <c r="C11" s="360"/>
      <c r="D11" s="78">
        <f>SUM(Budget!$D$22)</f>
        <v>0</v>
      </c>
      <c r="E11" s="4">
        <f>SUM(Budget!$E$23)</f>
        <v>0</v>
      </c>
      <c r="F11" s="5">
        <f>SUM(Budget!$E$28)</f>
        <v>0</v>
      </c>
      <c r="G11" s="4">
        <f>SUM(Budget!$E$35)</f>
        <v>150</v>
      </c>
      <c r="H11" s="4" t="e">
        <f>ROUNDUP(Budget!$D$29+Budget!$D$30,0)</f>
        <v>#DIV/0!</v>
      </c>
      <c r="I11" s="4">
        <f>ROUNDUP(Budget!$E$27,0)</f>
        <v>0</v>
      </c>
      <c r="J11" s="4">
        <f>ROUNDUP(Budget!$E$24,0)</f>
        <v>0</v>
      </c>
      <c r="K11" s="4">
        <f>SUM(Budget!$E$25)</f>
        <v>0</v>
      </c>
      <c r="L11" s="4">
        <f>SUM(Budget!$E$36)</f>
        <v>10</v>
      </c>
      <c r="M11" s="4">
        <f>SUM(Budget!$D$33)</f>
        <v>0</v>
      </c>
      <c r="N11" s="4">
        <f>SUM(Budget!$D$32)</f>
        <v>0</v>
      </c>
      <c r="O11" s="4">
        <f>SUM(Budget!$D$34)</f>
        <v>0</v>
      </c>
      <c r="P11" s="4">
        <v>0</v>
      </c>
      <c r="Q11" s="92" t="e">
        <f t="shared" si="0"/>
        <v>#DIV/0!</v>
      </c>
      <c r="R11" s="89"/>
      <c r="S11" s="76" t="e">
        <f t="shared" si="1"/>
        <v>#DIV/0!</v>
      </c>
      <c r="T11" s="9"/>
      <c r="U11" s="363"/>
      <c r="V11" s="362"/>
      <c r="W11" s="363"/>
      <c r="X11" s="363"/>
      <c r="Y11" s="362"/>
      <c r="Z11" s="363"/>
      <c r="AA11" s="362" t="str">
        <f t="shared" si="2"/>
        <v/>
      </c>
      <c r="AB11" s="363"/>
      <c r="AC11" s="363"/>
    </row>
    <row r="12" spans="1:29" s="80" customFormat="1" ht="15" customHeight="1" x14ac:dyDescent="0.25">
      <c r="A12" s="9">
        <v>3</v>
      </c>
      <c r="B12" s="359"/>
      <c r="C12" s="360"/>
      <c r="D12" s="78">
        <f>SUM(Budget!$D$22)</f>
        <v>0</v>
      </c>
      <c r="E12" s="4">
        <f>SUM(Budget!$E$23)</f>
        <v>0</v>
      </c>
      <c r="F12" s="5">
        <f>SUM(Budget!$E$28)</f>
        <v>0</v>
      </c>
      <c r="G12" s="4">
        <f>SUM(Budget!$E$35)</f>
        <v>150</v>
      </c>
      <c r="H12" s="4" t="e">
        <f>ROUNDUP(Budget!$D$29+Budget!$D$30,0)</f>
        <v>#DIV/0!</v>
      </c>
      <c r="I12" s="4">
        <f>ROUNDUP(Budget!$E$27,0)</f>
        <v>0</v>
      </c>
      <c r="J12" s="4">
        <f>ROUNDUP(Budget!$E$24,0)</f>
        <v>0</v>
      </c>
      <c r="K12" s="4">
        <f>SUM(Budget!$E$25)</f>
        <v>0</v>
      </c>
      <c r="L12" s="4">
        <f>SUM(Budget!$E$36)</f>
        <v>10</v>
      </c>
      <c r="M12" s="4">
        <f>SUM(Budget!$D$33)</f>
        <v>0</v>
      </c>
      <c r="N12" s="4">
        <f>SUM(Budget!$D$32)</f>
        <v>0</v>
      </c>
      <c r="O12" s="4">
        <f>SUM(Budget!$D$34)</f>
        <v>0</v>
      </c>
      <c r="P12" s="4">
        <v>0</v>
      </c>
      <c r="Q12" s="92" t="e">
        <f t="shared" si="0"/>
        <v>#DIV/0!</v>
      </c>
      <c r="R12" s="89"/>
      <c r="S12" s="76" t="e">
        <f t="shared" si="1"/>
        <v>#DIV/0!</v>
      </c>
      <c r="T12" s="9"/>
      <c r="U12" s="363"/>
      <c r="V12" s="362"/>
      <c r="W12" s="363"/>
      <c r="X12" s="363"/>
      <c r="Y12" s="362"/>
      <c r="Z12" s="363"/>
      <c r="AA12" s="362" t="str">
        <f t="shared" si="2"/>
        <v/>
      </c>
      <c r="AB12" s="363"/>
      <c r="AC12" s="363"/>
    </row>
    <row r="13" spans="1:29" s="80" customFormat="1" ht="15" customHeight="1" x14ac:dyDescent="0.25">
      <c r="A13" s="9">
        <v>4</v>
      </c>
      <c r="B13" s="359"/>
      <c r="C13" s="360"/>
      <c r="D13" s="78">
        <f>SUM(Budget!$D$22)</f>
        <v>0</v>
      </c>
      <c r="E13" s="4">
        <f>SUM(Budget!$E$23)</f>
        <v>0</v>
      </c>
      <c r="F13" s="5">
        <f>SUM(Budget!$E$28)</f>
        <v>0</v>
      </c>
      <c r="G13" s="4">
        <f>SUM(Budget!$E$35)</f>
        <v>150</v>
      </c>
      <c r="H13" s="4" t="e">
        <f>ROUNDUP(Budget!$D$29+Budget!$D$30,0)</f>
        <v>#DIV/0!</v>
      </c>
      <c r="I13" s="4">
        <f>ROUNDUP(Budget!$E$27,0)</f>
        <v>0</v>
      </c>
      <c r="J13" s="4">
        <f>ROUNDUP(Budget!$E$24,0)</f>
        <v>0</v>
      </c>
      <c r="K13" s="4">
        <f>SUM(Budget!$E$25)</f>
        <v>0</v>
      </c>
      <c r="L13" s="4">
        <f>SUM(Budget!$E$36)</f>
        <v>10</v>
      </c>
      <c r="M13" s="4">
        <f>SUM(Budget!$D$33)</f>
        <v>0</v>
      </c>
      <c r="N13" s="4">
        <f>SUM(Budget!$D$32)</f>
        <v>0</v>
      </c>
      <c r="O13" s="4">
        <f>SUM(Budget!$D$34)</f>
        <v>0</v>
      </c>
      <c r="P13" s="4">
        <v>0</v>
      </c>
      <c r="Q13" s="92" t="e">
        <f t="shared" si="0"/>
        <v>#DIV/0!</v>
      </c>
      <c r="R13" s="89"/>
      <c r="S13" s="76" t="e">
        <f t="shared" si="1"/>
        <v>#DIV/0!</v>
      </c>
      <c r="T13" s="9"/>
      <c r="U13" s="363"/>
      <c r="V13" s="362"/>
      <c r="W13" s="363"/>
      <c r="X13" s="363"/>
      <c r="Y13" s="362"/>
      <c r="Z13" s="363"/>
      <c r="AA13" s="362" t="str">
        <f t="shared" si="2"/>
        <v/>
      </c>
      <c r="AB13" s="363"/>
      <c r="AC13" s="363"/>
    </row>
    <row r="14" spans="1:29" s="80" customFormat="1" ht="15" customHeight="1" x14ac:dyDescent="0.25">
      <c r="A14" s="9">
        <v>5</v>
      </c>
      <c r="B14" s="359"/>
      <c r="C14" s="360"/>
      <c r="D14" s="78">
        <f>SUM(Budget!$D$22)</f>
        <v>0</v>
      </c>
      <c r="E14" s="4">
        <f>SUM(Budget!$E$23)</f>
        <v>0</v>
      </c>
      <c r="F14" s="5">
        <f>SUM(Budget!$E$28)</f>
        <v>0</v>
      </c>
      <c r="G14" s="4">
        <f>SUM(Budget!$E$35)</f>
        <v>150</v>
      </c>
      <c r="H14" s="4" t="e">
        <f>ROUNDUP(Budget!$D$29+Budget!$D$30,0)</f>
        <v>#DIV/0!</v>
      </c>
      <c r="I14" s="4">
        <f>ROUNDUP(Budget!$E$27,0)</f>
        <v>0</v>
      </c>
      <c r="J14" s="4">
        <f>ROUNDUP(Budget!$E$24,0)</f>
        <v>0</v>
      </c>
      <c r="K14" s="4">
        <f>SUM(Budget!$E$25)</f>
        <v>0</v>
      </c>
      <c r="L14" s="4">
        <f>SUM(Budget!$E$36)</f>
        <v>10</v>
      </c>
      <c r="M14" s="4">
        <f>SUM(Budget!$D$33)</f>
        <v>0</v>
      </c>
      <c r="N14" s="4">
        <f>SUM(Budget!$D$32)</f>
        <v>0</v>
      </c>
      <c r="O14" s="4">
        <f>SUM(Budget!$D$34)</f>
        <v>0</v>
      </c>
      <c r="P14" s="4">
        <v>0</v>
      </c>
      <c r="Q14" s="92" t="e">
        <f t="shared" si="0"/>
        <v>#DIV/0!</v>
      </c>
      <c r="R14" s="89"/>
      <c r="S14" s="76" t="e">
        <f t="shared" si="1"/>
        <v>#DIV/0!</v>
      </c>
      <c r="T14" s="9"/>
      <c r="U14" s="363"/>
      <c r="V14" s="362"/>
      <c r="W14" s="363"/>
      <c r="X14" s="363"/>
      <c r="Y14" s="362"/>
      <c r="Z14" s="363"/>
      <c r="AA14" s="362" t="str">
        <f t="shared" si="2"/>
        <v/>
      </c>
      <c r="AB14" s="363"/>
      <c r="AC14" s="363"/>
    </row>
    <row r="15" spans="1:29" s="80" customFormat="1" ht="15" customHeight="1" x14ac:dyDescent="0.25">
      <c r="A15" s="9">
        <v>6</v>
      </c>
      <c r="B15" s="359"/>
      <c r="C15" s="360"/>
      <c r="D15" s="78">
        <f>SUM(Budget!$D$22)</f>
        <v>0</v>
      </c>
      <c r="E15" s="4">
        <f>SUM(Budget!$E$23)</f>
        <v>0</v>
      </c>
      <c r="F15" s="5">
        <f>SUM(Budget!$E$28)</f>
        <v>0</v>
      </c>
      <c r="G15" s="4">
        <f>SUM(Budget!$E$35)</f>
        <v>150</v>
      </c>
      <c r="H15" s="4" t="e">
        <f>ROUNDUP(Budget!$D$29+Budget!$D$30,0)</f>
        <v>#DIV/0!</v>
      </c>
      <c r="I15" s="4">
        <f>ROUNDUP(Budget!$E$27,0)</f>
        <v>0</v>
      </c>
      <c r="J15" s="4">
        <f>ROUNDUP(Budget!$E$24,0)</f>
        <v>0</v>
      </c>
      <c r="K15" s="4">
        <f>SUM(Budget!$E$25)</f>
        <v>0</v>
      </c>
      <c r="L15" s="4">
        <f>SUM(Budget!$E$36)</f>
        <v>10</v>
      </c>
      <c r="M15" s="4">
        <f>SUM(Budget!$D$33)</f>
        <v>0</v>
      </c>
      <c r="N15" s="4">
        <f>SUM(Budget!$D$32)</f>
        <v>0</v>
      </c>
      <c r="O15" s="4">
        <f>SUM(Budget!$D$34)</f>
        <v>0</v>
      </c>
      <c r="P15" s="4">
        <v>0</v>
      </c>
      <c r="Q15" s="92" t="e">
        <f t="shared" si="0"/>
        <v>#DIV/0!</v>
      </c>
      <c r="R15" s="89"/>
      <c r="S15" s="76" t="e">
        <f t="shared" si="1"/>
        <v>#DIV/0!</v>
      </c>
      <c r="T15" s="9"/>
      <c r="U15" s="363"/>
      <c r="V15" s="362"/>
      <c r="W15" s="363"/>
      <c r="X15" s="363"/>
      <c r="Y15" s="362"/>
      <c r="Z15" s="363"/>
      <c r="AA15" s="362" t="str">
        <f t="shared" si="2"/>
        <v/>
      </c>
      <c r="AB15" s="363"/>
      <c r="AC15" s="363"/>
    </row>
    <row r="16" spans="1:29" s="80" customFormat="1" ht="15" customHeight="1" x14ac:dyDescent="0.25">
      <c r="A16" s="9">
        <v>7</v>
      </c>
      <c r="B16" s="359"/>
      <c r="C16" s="360"/>
      <c r="D16" s="78">
        <f>SUM(Budget!$D$22)</f>
        <v>0</v>
      </c>
      <c r="E16" s="4">
        <f>SUM(Budget!$E$23)</f>
        <v>0</v>
      </c>
      <c r="F16" s="5">
        <f>SUM(Budget!$E$28)</f>
        <v>0</v>
      </c>
      <c r="G16" s="4">
        <f>SUM(Budget!$E$35)</f>
        <v>150</v>
      </c>
      <c r="H16" s="4" t="e">
        <f>ROUNDUP(Budget!$D$29+Budget!$D$30,0)</f>
        <v>#DIV/0!</v>
      </c>
      <c r="I16" s="4">
        <f>ROUNDUP(Budget!$E$27,0)</f>
        <v>0</v>
      </c>
      <c r="J16" s="4">
        <f>ROUNDUP(Budget!$E$24,0)</f>
        <v>0</v>
      </c>
      <c r="K16" s="4">
        <f>SUM(Budget!$E$25)</f>
        <v>0</v>
      </c>
      <c r="L16" s="4">
        <f>SUM(Budget!$E$36)</f>
        <v>10</v>
      </c>
      <c r="M16" s="4">
        <f>SUM(Budget!$D$33)</f>
        <v>0</v>
      </c>
      <c r="N16" s="4">
        <f>SUM(Budget!$D$32)</f>
        <v>0</v>
      </c>
      <c r="O16" s="4">
        <f>SUM(Budget!$D$34)</f>
        <v>0</v>
      </c>
      <c r="P16" s="4">
        <v>0</v>
      </c>
      <c r="Q16" s="92" t="e">
        <f t="shared" si="0"/>
        <v>#DIV/0!</v>
      </c>
      <c r="R16" s="89"/>
      <c r="S16" s="76" t="e">
        <f t="shared" si="1"/>
        <v>#DIV/0!</v>
      </c>
      <c r="T16" s="9"/>
      <c r="U16" s="363"/>
      <c r="V16" s="362"/>
      <c r="W16" s="363"/>
      <c r="X16" s="363"/>
      <c r="Y16" s="362"/>
      <c r="Z16" s="363"/>
      <c r="AA16" s="362" t="str">
        <f t="shared" si="2"/>
        <v/>
      </c>
      <c r="AB16" s="363"/>
      <c r="AC16" s="363"/>
    </row>
    <row r="17" spans="1:29" s="80" customFormat="1" ht="15" customHeight="1" x14ac:dyDescent="0.25">
      <c r="A17" s="9">
        <v>8</v>
      </c>
      <c r="B17" s="359"/>
      <c r="C17" s="360"/>
      <c r="D17" s="78">
        <f>SUM(Budget!$D$22)</f>
        <v>0</v>
      </c>
      <c r="E17" s="4">
        <f>SUM(Budget!$E$23)</f>
        <v>0</v>
      </c>
      <c r="F17" s="5">
        <f>SUM(Budget!$E$28)</f>
        <v>0</v>
      </c>
      <c r="G17" s="4">
        <f>SUM(Budget!$E$35)</f>
        <v>150</v>
      </c>
      <c r="H17" s="4" t="e">
        <f>ROUNDUP(Budget!$D$29+Budget!$D$30,0)</f>
        <v>#DIV/0!</v>
      </c>
      <c r="I17" s="4">
        <f>ROUNDUP(Budget!$E$27,0)</f>
        <v>0</v>
      </c>
      <c r="J17" s="4">
        <f>ROUNDUP(Budget!$E$24,0)</f>
        <v>0</v>
      </c>
      <c r="K17" s="4">
        <f>SUM(Budget!$E$25)</f>
        <v>0</v>
      </c>
      <c r="L17" s="4">
        <f>SUM(Budget!$E$36)</f>
        <v>10</v>
      </c>
      <c r="M17" s="4">
        <f>SUM(Budget!$D$33)</f>
        <v>0</v>
      </c>
      <c r="N17" s="4">
        <f>SUM(Budget!$D$32)</f>
        <v>0</v>
      </c>
      <c r="O17" s="4">
        <f>SUM(Budget!$D$34)</f>
        <v>0</v>
      </c>
      <c r="P17" s="4">
        <v>0</v>
      </c>
      <c r="Q17" s="92" t="e">
        <f t="shared" si="0"/>
        <v>#DIV/0!</v>
      </c>
      <c r="R17" s="89"/>
      <c r="S17" s="76" t="e">
        <f t="shared" si="1"/>
        <v>#DIV/0!</v>
      </c>
      <c r="T17" s="9"/>
      <c r="U17" s="363"/>
      <c r="V17" s="362"/>
      <c r="W17" s="363"/>
      <c r="X17" s="363"/>
      <c r="Y17" s="362"/>
      <c r="Z17" s="363"/>
      <c r="AA17" s="362" t="str">
        <f t="shared" si="2"/>
        <v/>
      </c>
      <c r="AB17" s="363"/>
      <c r="AC17" s="363"/>
    </row>
    <row r="18" spans="1:29" s="80" customFormat="1" ht="15" customHeight="1" x14ac:dyDescent="0.25">
      <c r="A18" s="9">
        <v>9</v>
      </c>
      <c r="B18" s="359"/>
      <c r="C18" s="360"/>
      <c r="D18" s="78">
        <f>SUM(Budget!$D$22)</f>
        <v>0</v>
      </c>
      <c r="E18" s="4">
        <f>SUM(Budget!$E$23)</f>
        <v>0</v>
      </c>
      <c r="F18" s="5">
        <f>SUM(Budget!$E$28)</f>
        <v>0</v>
      </c>
      <c r="G18" s="4">
        <f>SUM(Budget!$E$35)</f>
        <v>150</v>
      </c>
      <c r="H18" s="4" t="e">
        <f>ROUNDUP(Budget!$D$29+Budget!$D$30,0)</f>
        <v>#DIV/0!</v>
      </c>
      <c r="I18" s="4">
        <f>ROUNDUP(Budget!$E$27,0)</f>
        <v>0</v>
      </c>
      <c r="J18" s="4">
        <f>ROUNDUP(Budget!$E$24,0)</f>
        <v>0</v>
      </c>
      <c r="K18" s="4">
        <f>SUM(Budget!$E$25)</f>
        <v>0</v>
      </c>
      <c r="L18" s="4">
        <f>SUM(Budget!$E$36)</f>
        <v>10</v>
      </c>
      <c r="M18" s="4">
        <f>SUM(Budget!$D$33)</f>
        <v>0</v>
      </c>
      <c r="N18" s="4">
        <f>SUM(Budget!$D$32)</f>
        <v>0</v>
      </c>
      <c r="O18" s="4">
        <f>SUM(Budget!$D$34)</f>
        <v>0</v>
      </c>
      <c r="P18" s="4">
        <v>0</v>
      </c>
      <c r="Q18" s="92" t="e">
        <f t="shared" si="0"/>
        <v>#DIV/0!</v>
      </c>
      <c r="R18" s="89"/>
      <c r="S18" s="76" t="e">
        <f t="shared" si="1"/>
        <v>#DIV/0!</v>
      </c>
      <c r="T18" s="9"/>
      <c r="U18" s="363"/>
      <c r="V18" s="362"/>
      <c r="W18" s="363"/>
      <c r="X18" s="363"/>
      <c r="Y18" s="362"/>
      <c r="Z18" s="363"/>
      <c r="AA18" s="362" t="str">
        <f t="shared" si="2"/>
        <v/>
      </c>
      <c r="AB18" s="363"/>
      <c r="AC18" s="363"/>
    </row>
    <row r="19" spans="1:29" s="80" customFormat="1" ht="15" customHeight="1" x14ac:dyDescent="0.25">
      <c r="A19" s="9">
        <v>10</v>
      </c>
      <c r="B19" s="359"/>
      <c r="C19" s="360"/>
      <c r="D19" s="78">
        <f>SUM(Budget!$D$22)</f>
        <v>0</v>
      </c>
      <c r="E19" s="4">
        <f>SUM(Budget!$E$23)</f>
        <v>0</v>
      </c>
      <c r="F19" s="5">
        <f>SUM(Budget!$E$28)</f>
        <v>0</v>
      </c>
      <c r="G19" s="4">
        <f>SUM(Budget!$E$35)</f>
        <v>150</v>
      </c>
      <c r="H19" s="4" t="e">
        <f>ROUNDUP(Budget!$D$29+Budget!$D$30,0)</f>
        <v>#DIV/0!</v>
      </c>
      <c r="I19" s="4">
        <f>ROUNDUP(Budget!$E$27,0)</f>
        <v>0</v>
      </c>
      <c r="J19" s="4">
        <f>ROUNDUP(Budget!$E$24,0)</f>
        <v>0</v>
      </c>
      <c r="K19" s="4">
        <f>SUM(Budget!$E$25)</f>
        <v>0</v>
      </c>
      <c r="L19" s="4">
        <f>SUM(Budget!$E$36)</f>
        <v>10</v>
      </c>
      <c r="M19" s="4">
        <f>SUM(Budget!$D$33)</f>
        <v>0</v>
      </c>
      <c r="N19" s="4">
        <f>SUM(Budget!$D$32)</f>
        <v>0</v>
      </c>
      <c r="O19" s="4">
        <f>SUM(Budget!$D$34)</f>
        <v>0</v>
      </c>
      <c r="P19" s="4">
        <v>0</v>
      </c>
      <c r="Q19" s="92" t="e">
        <f t="shared" si="0"/>
        <v>#DIV/0!</v>
      </c>
      <c r="R19" s="89"/>
      <c r="S19" s="76" t="e">
        <f t="shared" si="1"/>
        <v>#DIV/0!</v>
      </c>
      <c r="T19" s="9"/>
      <c r="U19" s="363"/>
      <c r="V19" s="362"/>
      <c r="W19" s="363"/>
      <c r="X19" s="363"/>
      <c r="Y19" s="362"/>
      <c r="Z19" s="363"/>
      <c r="AA19" s="362" t="str">
        <f t="shared" si="2"/>
        <v/>
      </c>
      <c r="AB19" s="363"/>
      <c r="AC19" s="363"/>
    </row>
    <row r="20" spans="1:29" s="80" customFormat="1" ht="15" customHeight="1" x14ac:dyDescent="0.25">
      <c r="A20" s="9">
        <v>11</v>
      </c>
      <c r="B20" s="359"/>
      <c r="C20" s="360"/>
      <c r="D20" s="78">
        <f>SUM(Budget!$D$22)</f>
        <v>0</v>
      </c>
      <c r="E20" s="4">
        <f>SUM(Budget!$E$23)</f>
        <v>0</v>
      </c>
      <c r="F20" s="5">
        <f>SUM(Budget!$E$28)</f>
        <v>0</v>
      </c>
      <c r="G20" s="4">
        <f>SUM(Budget!$E$35)</f>
        <v>150</v>
      </c>
      <c r="H20" s="4" t="e">
        <f>ROUNDUP(Budget!$D$29+Budget!$D$30,0)</f>
        <v>#DIV/0!</v>
      </c>
      <c r="I20" s="4">
        <f>ROUNDUP(Budget!$E$27,0)</f>
        <v>0</v>
      </c>
      <c r="J20" s="4">
        <f>ROUNDUP(Budget!$E$24,0)</f>
        <v>0</v>
      </c>
      <c r="K20" s="4">
        <f>SUM(Budget!$E$25)</f>
        <v>0</v>
      </c>
      <c r="L20" s="4">
        <f>SUM(Budget!$E$36)</f>
        <v>10</v>
      </c>
      <c r="M20" s="4">
        <f>SUM(Budget!$D$33)</f>
        <v>0</v>
      </c>
      <c r="N20" s="4">
        <f>SUM(Budget!$D$32)</f>
        <v>0</v>
      </c>
      <c r="O20" s="4">
        <f>SUM(Budget!$D$34)</f>
        <v>0</v>
      </c>
      <c r="P20" s="4">
        <v>0</v>
      </c>
      <c r="Q20" s="92" t="e">
        <f t="shared" si="0"/>
        <v>#DIV/0!</v>
      </c>
      <c r="R20" s="89"/>
      <c r="S20" s="76" t="e">
        <f t="shared" si="1"/>
        <v>#DIV/0!</v>
      </c>
      <c r="T20" s="79"/>
      <c r="U20" s="363"/>
      <c r="V20" s="362"/>
      <c r="W20" s="363"/>
      <c r="X20" s="363"/>
      <c r="Y20" s="362"/>
      <c r="Z20" s="363"/>
      <c r="AA20" s="362" t="str">
        <f t="shared" si="2"/>
        <v/>
      </c>
      <c r="AB20" s="363"/>
      <c r="AC20" s="363"/>
    </row>
    <row r="21" spans="1:29" s="80" customFormat="1" ht="15" customHeight="1" x14ac:dyDescent="0.25">
      <c r="A21" s="9">
        <v>12</v>
      </c>
      <c r="B21" s="359"/>
      <c r="C21" s="360"/>
      <c r="D21" s="78">
        <f>SUM(Budget!$D$22)</f>
        <v>0</v>
      </c>
      <c r="E21" s="4">
        <f>SUM(Budget!$E$23)</f>
        <v>0</v>
      </c>
      <c r="F21" s="5">
        <f>SUM(Budget!$E$28)</f>
        <v>0</v>
      </c>
      <c r="G21" s="4">
        <f>SUM(Budget!$E$35)</f>
        <v>150</v>
      </c>
      <c r="H21" s="4" t="e">
        <f>ROUNDUP(Budget!$D$29+Budget!$D$30,0)</f>
        <v>#DIV/0!</v>
      </c>
      <c r="I21" s="4">
        <f>ROUNDUP(Budget!$E$27,0)</f>
        <v>0</v>
      </c>
      <c r="J21" s="4">
        <f>ROUNDUP(Budget!$E$24,0)</f>
        <v>0</v>
      </c>
      <c r="K21" s="4">
        <f>SUM(Budget!$E$25)</f>
        <v>0</v>
      </c>
      <c r="L21" s="4">
        <f>SUM(Budget!$E$36)</f>
        <v>10</v>
      </c>
      <c r="M21" s="4">
        <f>SUM(Budget!$D$33)</f>
        <v>0</v>
      </c>
      <c r="N21" s="4">
        <f>SUM(Budget!$D$32)</f>
        <v>0</v>
      </c>
      <c r="O21" s="4">
        <f>SUM(Budget!$D$34)</f>
        <v>0</v>
      </c>
      <c r="P21" s="4">
        <v>0</v>
      </c>
      <c r="Q21" s="92" t="e">
        <f t="shared" si="0"/>
        <v>#DIV/0!</v>
      </c>
      <c r="R21" s="89"/>
      <c r="S21" s="76" t="e">
        <f t="shared" si="1"/>
        <v>#DIV/0!</v>
      </c>
      <c r="T21" s="79"/>
      <c r="U21" s="363"/>
      <c r="V21" s="362"/>
      <c r="W21" s="363"/>
      <c r="X21" s="363"/>
      <c r="Y21" s="362"/>
      <c r="Z21" s="363"/>
      <c r="AA21" s="362" t="str">
        <f t="shared" si="2"/>
        <v/>
      </c>
      <c r="AB21" s="363"/>
      <c r="AC21" s="363"/>
    </row>
    <row r="22" spans="1:29" s="80" customFormat="1" ht="15" customHeight="1" x14ac:dyDescent="0.25">
      <c r="A22" s="9">
        <v>13</v>
      </c>
      <c r="B22" s="359"/>
      <c r="C22" s="360"/>
      <c r="D22" s="78">
        <f>SUM(Budget!$D$22)</f>
        <v>0</v>
      </c>
      <c r="E22" s="4">
        <f>SUM(Budget!$E$23)</f>
        <v>0</v>
      </c>
      <c r="F22" s="5">
        <f>SUM(Budget!$E$28)</f>
        <v>0</v>
      </c>
      <c r="G22" s="4">
        <f>SUM(Budget!$E$35)</f>
        <v>150</v>
      </c>
      <c r="H22" s="4" t="e">
        <f>ROUNDUP(Budget!$D$29+Budget!$D$30,0)</f>
        <v>#DIV/0!</v>
      </c>
      <c r="I22" s="4">
        <f>ROUNDUP(Budget!$E$27,0)</f>
        <v>0</v>
      </c>
      <c r="J22" s="4">
        <f>ROUNDUP(Budget!$E$24,0)</f>
        <v>0</v>
      </c>
      <c r="K22" s="4">
        <f>SUM(Budget!$E$25)</f>
        <v>0</v>
      </c>
      <c r="L22" s="4">
        <f>SUM(Budget!$E$36)</f>
        <v>10</v>
      </c>
      <c r="M22" s="4">
        <f>SUM(Budget!$D$33)</f>
        <v>0</v>
      </c>
      <c r="N22" s="4">
        <f>SUM(Budget!$D$32)</f>
        <v>0</v>
      </c>
      <c r="O22" s="4">
        <f>SUM(Budget!$D$34)</f>
        <v>0</v>
      </c>
      <c r="P22" s="4">
        <v>0</v>
      </c>
      <c r="Q22" s="92" t="e">
        <f t="shared" si="0"/>
        <v>#DIV/0!</v>
      </c>
      <c r="R22" s="89"/>
      <c r="S22" s="76" t="e">
        <f t="shared" si="1"/>
        <v>#DIV/0!</v>
      </c>
      <c r="T22" s="79"/>
      <c r="U22" s="363"/>
      <c r="V22" s="362"/>
      <c r="W22" s="363"/>
      <c r="X22" s="363"/>
      <c r="Y22" s="362"/>
      <c r="Z22" s="363"/>
      <c r="AA22" s="362" t="str">
        <f t="shared" si="2"/>
        <v/>
      </c>
      <c r="AB22" s="363"/>
      <c r="AC22" s="363"/>
    </row>
    <row r="23" spans="1:29" s="80" customFormat="1" ht="15" customHeight="1" x14ac:dyDescent="0.25">
      <c r="A23" s="9">
        <v>14</v>
      </c>
      <c r="B23" s="359"/>
      <c r="C23" s="360"/>
      <c r="D23" s="78">
        <f>SUM(Budget!$D$22)</f>
        <v>0</v>
      </c>
      <c r="E23" s="4">
        <f>SUM(Budget!$E$23)</f>
        <v>0</v>
      </c>
      <c r="F23" s="5">
        <f>SUM(Budget!$E$28)</f>
        <v>0</v>
      </c>
      <c r="G23" s="4">
        <f>SUM(Budget!$E$35)</f>
        <v>150</v>
      </c>
      <c r="H23" s="4" t="e">
        <f>ROUNDUP(Budget!$D$29+Budget!$D$30,0)</f>
        <v>#DIV/0!</v>
      </c>
      <c r="I23" s="4">
        <f>ROUNDUP(Budget!$E$27,0)</f>
        <v>0</v>
      </c>
      <c r="J23" s="4">
        <f>ROUNDUP(Budget!$E$24,0)</f>
        <v>0</v>
      </c>
      <c r="K23" s="4">
        <f>SUM(Budget!$E$25)</f>
        <v>0</v>
      </c>
      <c r="L23" s="4">
        <f>SUM(Budget!$E$36)</f>
        <v>10</v>
      </c>
      <c r="M23" s="4">
        <f>SUM(Budget!$D$33)</f>
        <v>0</v>
      </c>
      <c r="N23" s="4">
        <f>SUM(Budget!$D$32)</f>
        <v>0</v>
      </c>
      <c r="O23" s="4">
        <f>SUM(Budget!$D$34)</f>
        <v>0</v>
      </c>
      <c r="P23" s="4">
        <v>0</v>
      </c>
      <c r="Q23" s="92" t="e">
        <f t="shared" si="0"/>
        <v>#DIV/0!</v>
      </c>
      <c r="R23" s="89"/>
      <c r="S23" s="76" t="e">
        <f t="shared" si="1"/>
        <v>#DIV/0!</v>
      </c>
      <c r="T23" s="79"/>
      <c r="U23" s="363"/>
      <c r="V23" s="362"/>
      <c r="W23" s="363"/>
      <c r="X23" s="363"/>
      <c r="Y23" s="362"/>
      <c r="Z23" s="363"/>
      <c r="AA23" s="362" t="str">
        <f t="shared" si="2"/>
        <v/>
      </c>
      <c r="AB23" s="363"/>
      <c r="AC23" s="363"/>
    </row>
    <row r="24" spans="1:29" s="80" customFormat="1" ht="15" customHeight="1" x14ac:dyDescent="0.25">
      <c r="A24" s="9">
        <v>15</v>
      </c>
      <c r="B24" s="359"/>
      <c r="C24" s="360"/>
      <c r="D24" s="78">
        <f>SUM(Budget!$D$22)</f>
        <v>0</v>
      </c>
      <c r="E24" s="4">
        <f>SUM(Budget!$E$23)</f>
        <v>0</v>
      </c>
      <c r="F24" s="5">
        <f>SUM(Budget!$E$28)</f>
        <v>0</v>
      </c>
      <c r="G24" s="4">
        <f>SUM(Budget!$E$35)</f>
        <v>150</v>
      </c>
      <c r="H24" s="4" t="e">
        <f>ROUNDUP(Budget!$D$29+Budget!$D$30,0)</f>
        <v>#DIV/0!</v>
      </c>
      <c r="I24" s="4">
        <f>ROUNDUP(Budget!$E$27,0)</f>
        <v>0</v>
      </c>
      <c r="J24" s="4">
        <f>ROUNDUP(Budget!$E$24,0)</f>
        <v>0</v>
      </c>
      <c r="K24" s="4">
        <f>SUM(Budget!$E$25)</f>
        <v>0</v>
      </c>
      <c r="L24" s="4">
        <f>SUM(Budget!$E$36)</f>
        <v>10</v>
      </c>
      <c r="M24" s="4">
        <f>SUM(Budget!$D$33)</f>
        <v>0</v>
      </c>
      <c r="N24" s="4">
        <f>SUM(Budget!$D$32)</f>
        <v>0</v>
      </c>
      <c r="O24" s="4">
        <f>SUM(Budget!$D$34)</f>
        <v>0</v>
      </c>
      <c r="P24" s="4">
        <v>0</v>
      </c>
      <c r="Q24" s="92" t="e">
        <f t="shared" si="0"/>
        <v>#DIV/0!</v>
      </c>
      <c r="R24" s="89"/>
      <c r="S24" s="76" t="e">
        <f t="shared" si="1"/>
        <v>#DIV/0!</v>
      </c>
      <c r="T24" s="79"/>
      <c r="U24" s="363"/>
      <c r="V24" s="362"/>
      <c r="W24" s="363"/>
      <c r="X24" s="363"/>
      <c r="Y24" s="362"/>
      <c r="Z24" s="363"/>
      <c r="AA24" s="362" t="str">
        <f t="shared" si="2"/>
        <v/>
      </c>
      <c r="AB24" s="363"/>
      <c r="AC24" s="363"/>
    </row>
    <row r="25" spans="1:29" s="79" customFormat="1" ht="15" customHeight="1" x14ac:dyDescent="0.25">
      <c r="A25" s="9">
        <v>16</v>
      </c>
      <c r="B25" s="359"/>
      <c r="C25" s="360"/>
      <c r="D25" s="78">
        <f>SUM(Budget!$D$22)</f>
        <v>0</v>
      </c>
      <c r="E25" s="4">
        <f>SUM(Budget!$E$23)</f>
        <v>0</v>
      </c>
      <c r="F25" s="5">
        <f>SUM(Budget!$E$28)</f>
        <v>0</v>
      </c>
      <c r="G25" s="4">
        <f>SUM(Budget!$E$35)</f>
        <v>150</v>
      </c>
      <c r="H25" s="4" t="e">
        <f>ROUNDUP(Budget!$D$29+Budget!$D$30,0)</f>
        <v>#DIV/0!</v>
      </c>
      <c r="I25" s="4">
        <f>ROUNDUP(Budget!$E$27,0)</f>
        <v>0</v>
      </c>
      <c r="J25" s="4">
        <f>ROUNDUP(Budget!$E$24,0)</f>
        <v>0</v>
      </c>
      <c r="K25" s="4">
        <f>SUM(Budget!$E$25)</f>
        <v>0</v>
      </c>
      <c r="L25" s="4">
        <f>SUM(Budget!$E$36)</f>
        <v>10</v>
      </c>
      <c r="M25" s="4">
        <f>SUM(Budget!$D$33)</f>
        <v>0</v>
      </c>
      <c r="N25" s="4">
        <f>SUM(Budget!$D$32)</f>
        <v>0</v>
      </c>
      <c r="O25" s="4">
        <f>SUM(Budget!$D$34)</f>
        <v>0</v>
      </c>
      <c r="P25" s="4">
        <v>0</v>
      </c>
      <c r="Q25" s="92" t="e">
        <f t="shared" si="0"/>
        <v>#DIV/0!</v>
      </c>
      <c r="R25" s="89"/>
      <c r="S25" s="76" t="e">
        <f t="shared" si="1"/>
        <v>#DIV/0!</v>
      </c>
      <c r="U25" s="363"/>
      <c r="V25" s="362"/>
      <c r="W25" s="363"/>
      <c r="X25" s="363"/>
      <c r="Y25" s="362"/>
      <c r="Z25" s="363"/>
      <c r="AA25" s="362" t="str">
        <f t="shared" si="2"/>
        <v/>
      </c>
      <c r="AB25" s="363"/>
      <c r="AC25" s="363"/>
    </row>
    <row r="26" spans="1:29" s="79" customFormat="1" ht="15" customHeight="1" x14ac:dyDescent="0.25">
      <c r="A26" s="9">
        <v>17</v>
      </c>
      <c r="B26" s="359"/>
      <c r="C26" s="360"/>
      <c r="D26" s="78">
        <f>SUM(Budget!$D$22)</f>
        <v>0</v>
      </c>
      <c r="E26" s="4">
        <f>SUM(Budget!$E$23)</f>
        <v>0</v>
      </c>
      <c r="F26" s="5">
        <f>SUM(Budget!$E$28)</f>
        <v>0</v>
      </c>
      <c r="G26" s="4">
        <f>SUM(Budget!$E$35)</f>
        <v>150</v>
      </c>
      <c r="H26" s="4" t="e">
        <f>ROUNDUP(Budget!$D$29+Budget!$D$30,0)</f>
        <v>#DIV/0!</v>
      </c>
      <c r="I26" s="4">
        <f>ROUNDUP(Budget!$E$27,0)</f>
        <v>0</v>
      </c>
      <c r="J26" s="4">
        <f>ROUNDUP(Budget!$E$24,0)</f>
        <v>0</v>
      </c>
      <c r="K26" s="4">
        <f>SUM(Budget!$E$25)</f>
        <v>0</v>
      </c>
      <c r="L26" s="4">
        <f>SUM(Budget!$E$36)</f>
        <v>10</v>
      </c>
      <c r="M26" s="4">
        <f>SUM(Budget!$D$33)</f>
        <v>0</v>
      </c>
      <c r="N26" s="4">
        <f>SUM(Budget!$D$32)</f>
        <v>0</v>
      </c>
      <c r="O26" s="4">
        <f>SUM(Budget!$D$34)</f>
        <v>0</v>
      </c>
      <c r="P26" s="4">
        <v>0</v>
      </c>
      <c r="Q26" s="92" t="e">
        <f t="shared" si="0"/>
        <v>#DIV/0!</v>
      </c>
      <c r="R26" s="89"/>
      <c r="S26" s="76" t="e">
        <f t="shared" si="1"/>
        <v>#DIV/0!</v>
      </c>
      <c r="U26" s="363"/>
      <c r="V26" s="362"/>
      <c r="W26" s="363"/>
      <c r="X26" s="363"/>
      <c r="Y26" s="365"/>
      <c r="Z26" s="363"/>
      <c r="AA26" s="362" t="str">
        <f t="shared" si="2"/>
        <v/>
      </c>
      <c r="AB26" s="363"/>
      <c r="AC26" s="363"/>
    </row>
    <row r="27" spans="1:29" s="79" customFormat="1" ht="15" customHeight="1" x14ac:dyDescent="0.25">
      <c r="A27" s="9">
        <v>18</v>
      </c>
      <c r="B27" s="359"/>
      <c r="C27" s="360"/>
      <c r="D27" s="78">
        <f>SUM(Budget!$D$22)</f>
        <v>0</v>
      </c>
      <c r="E27" s="4">
        <f>SUM(Budget!$E$23)</f>
        <v>0</v>
      </c>
      <c r="F27" s="5">
        <f>SUM(Budget!$E$28)</f>
        <v>0</v>
      </c>
      <c r="G27" s="4">
        <f>SUM(Budget!$E$35)</f>
        <v>150</v>
      </c>
      <c r="H27" s="4" t="e">
        <f>ROUNDUP(Budget!$D$29+Budget!$D$30,0)</f>
        <v>#DIV/0!</v>
      </c>
      <c r="I27" s="4">
        <f>ROUNDUP(Budget!$E$27,0)</f>
        <v>0</v>
      </c>
      <c r="J27" s="4">
        <f>ROUNDUP(Budget!$E$24,0)</f>
        <v>0</v>
      </c>
      <c r="K27" s="4">
        <f>SUM(Budget!$E$25)</f>
        <v>0</v>
      </c>
      <c r="L27" s="4">
        <f>SUM(Budget!$E$36)</f>
        <v>10</v>
      </c>
      <c r="M27" s="4">
        <f>SUM(Budget!$D$33)</f>
        <v>0</v>
      </c>
      <c r="N27" s="4">
        <f>SUM(Budget!$D$32)</f>
        <v>0</v>
      </c>
      <c r="O27" s="4">
        <f>SUM(Budget!$D$34)</f>
        <v>0</v>
      </c>
      <c r="P27" s="4">
        <v>0</v>
      </c>
      <c r="Q27" s="92" t="e">
        <f t="shared" si="0"/>
        <v>#DIV/0!</v>
      </c>
      <c r="R27" s="89"/>
      <c r="S27" s="76" t="e">
        <f t="shared" si="1"/>
        <v>#DIV/0!</v>
      </c>
      <c r="U27" s="364"/>
      <c r="V27" s="362"/>
      <c r="W27" s="364"/>
      <c r="X27" s="364"/>
      <c r="Y27" s="365"/>
      <c r="Z27" s="364"/>
      <c r="AA27" s="362" t="str">
        <f t="shared" si="2"/>
        <v/>
      </c>
      <c r="AB27" s="364"/>
      <c r="AC27" s="364"/>
    </row>
    <row r="28" spans="1:29" s="79" customFormat="1" ht="15" customHeight="1" x14ac:dyDescent="0.25">
      <c r="A28" s="9">
        <v>19</v>
      </c>
      <c r="B28" s="359"/>
      <c r="C28" s="360"/>
      <c r="D28" s="78">
        <f>SUM(Budget!$D$22)</f>
        <v>0</v>
      </c>
      <c r="E28" s="4">
        <f>SUM(Budget!$E$23)</f>
        <v>0</v>
      </c>
      <c r="F28" s="5">
        <f>SUM(Budget!$E$28)</f>
        <v>0</v>
      </c>
      <c r="G28" s="4">
        <f>SUM(Budget!$E$35)</f>
        <v>150</v>
      </c>
      <c r="H28" s="4" t="e">
        <f>ROUNDUP(Budget!$D$29+Budget!$D$30,0)</f>
        <v>#DIV/0!</v>
      </c>
      <c r="I28" s="4">
        <f>ROUNDUP(Budget!$E$27,0)</f>
        <v>0</v>
      </c>
      <c r="J28" s="4">
        <f>ROUNDUP(Budget!$E$24,0)</f>
        <v>0</v>
      </c>
      <c r="K28" s="4">
        <f>SUM(Budget!$E$25)</f>
        <v>0</v>
      </c>
      <c r="L28" s="4">
        <f>SUM(Budget!$E$36)</f>
        <v>10</v>
      </c>
      <c r="M28" s="4">
        <f>SUM(Budget!$D$33)</f>
        <v>0</v>
      </c>
      <c r="N28" s="4">
        <f>SUM(Budget!$D$32)</f>
        <v>0</v>
      </c>
      <c r="O28" s="4">
        <f>SUM(Budget!$D$34)</f>
        <v>0</v>
      </c>
      <c r="P28" s="4">
        <v>0</v>
      </c>
      <c r="Q28" s="92" t="e">
        <f t="shared" si="0"/>
        <v>#DIV/0!</v>
      </c>
      <c r="R28" s="89"/>
      <c r="S28" s="76" t="e">
        <f t="shared" si="1"/>
        <v>#DIV/0!</v>
      </c>
      <c r="U28" s="364"/>
      <c r="V28" s="362"/>
      <c r="W28" s="364"/>
      <c r="X28" s="364"/>
      <c r="Y28" s="365"/>
      <c r="Z28" s="364"/>
      <c r="AA28" s="362" t="str">
        <f t="shared" si="2"/>
        <v/>
      </c>
      <c r="AB28" s="364"/>
      <c r="AC28" s="364"/>
    </row>
    <row r="29" spans="1:29" s="79" customFormat="1" ht="15" customHeight="1" x14ac:dyDescent="0.25">
      <c r="A29" s="9">
        <v>20</v>
      </c>
      <c r="B29" s="359"/>
      <c r="C29" s="360"/>
      <c r="D29" s="78">
        <f>SUM(Budget!$D$22)</f>
        <v>0</v>
      </c>
      <c r="E29" s="4">
        <f>SUM(Budget!$E$23)</f>
        <v>0</v>
      </c>
      <c r="F29" s="5">
        <f>SUM(Budget!$E$28)</f>
        <v>0</v>
      </c>
      <c r="G29" s="4">
        <f>SUM(Budget!$E$35)</f>
        <v>150</v>
      </c>
      <c r="H29" s="4" t="e">
        <f>ROUNDUP(Budget!$D$29+Budget!$D$30,0)</f>
        <v>#DIV/0!</v>
      </c>
      <c r="I29" s="4">
        <f>ROUNDUP(Budget!$E$27,0)</f>
        <v>0</v>
      </c>
      <c r="J29" s="4">
        <f>ROUNDUP(Budget!$E$24,0)</f>
        <v>0</v>
      </c>
      <c r="K29" s="4">
        <f>SUM(Budget!$E$25)</f>
        <v>0</v>
      </c>
      <c r="L29" s="4">
        <f>SUM(Budget!$E$36)</f>
        <v>10</v>
      </c>
      <c r="M29" s="4">
        <f>SUM(Budget!$D$33)</f>
        <v>0</v>
      </c>
      <c r="N29" s="4">
        <f>SUM(Budget!$D$32)</f>
        <v>0</v>
      </c>
      <c r="O29" s="4">
        <f>SUM(Budget!$D$34)</f>
        <v>0</v>
      </c>
      <c r="P29" s="4">
        <v>0</v>
      </c>
      <c r="Q29" s="92" t="e">
        <f t="shared" si="0"/>
        <v>#DIV/0!</v>
      </c>
      <c r="R29" s="89"/>
      <c r="S29" s="76" t="e">
        <f t="shared" si="1"/>
        <v>#DIV/0!</v>
      </c>
      <c r="U29" s="362"/>
      <c r="V29" s="362"/>
      <c r="W29" s="362"/>
      <c r="X29" s="362"/>
      <c r="Y29" s="365"/>
      <c r="Z29" s="362"/>
      <c r="AA29" s="362" t="str">
        <f t="shared" si="2"/>
        <v/>
      </c>
      <c r="AB29" s="362"/>
      <c r="AC29" s="362"/>
    </row>
    <row r="30" spans="1:29" s="79" customFormat="1" ht="15" customHeight="1" x14ac:dyDescent="0.25">
      <c r="A30" s="9">
        <v>21</v>
      </c>
      <c r="B30" s="359"/>
      <c r="C30" s="360"/>
      <c r="D30" s="78">
        <f>SUM(Budget!$D$22)</f>
        <v>0</v>
      </c>
      <c r="E30" s="4">
        <f>SUM(Budget!$E$23)</f>
        <v>0</v>
      </c>
      <c r="F30" s="5">
        <f>SUM(Budget!$E$28)</f>
        <v>0</v>
      </c>
      <c r="G30" s="4">
        <f>SUM(Budget!$E$35)</f>
        <v>150</v>
      </c>
      <c r="H30" s="4" t="e">
        <f>ROUNDUP(Budget!$D$29+Budget!$D$30,0)</f>
        <v>#DIV/0!</v>
      </c>
      <c r="I30" s="4">
        <f>ROUNDUP(Budget!$E$27,0)</f>
        <v>0</v>
      </c>
      <c r="J30" s="4">
        <f>ROUNDUP(Budget!$E$24,0)</f>
        <v>0</v>
      </c>
      <c r="K30" s="4">
        <f>SUM(Budget!$E$25)</f>
        <v>0</v>
      </c>
      <c r="L30" s="4">
        <f>SUM(Budget!$E$36)</f>
        <v>10</v>
      </c>
      <c r="M30" s="4">
        <f>SUM(Budget!$D$33)</f>
        <v>0</v>
      </c>
      <c r="N30" s="4">
        <f>SUM(Budget!$D$32)</f>
        <v>0</v>
      </c>
      <c r="O30" s="4">
        <f>SUM(Budget!$D$34)</f>
        <v>0</v>
      </c>
      <c r="P30" s="4">
        <v>0</v>
      </c>
      <c r="Q30" s="92" t="e">
        <f t="shared" si="0"/>
        <v>#DIV/0!</v>
      </c>
      <c r="R30" s="89"/>
      <c r="S30" s="76" t="e">
        <f t="shared" si="1"/>
        <v>#DIV/0!</v>
      </c>
      <c r="U30" s="362"/>
      <c r="V30" s="362"/>
      <c r="W30" s="362"/>
      <c r="X30" s="362"/>
      <c r="Y30" s="365"/>
      <c r="Z30" s="362"/>
      <c r="AA30" s="362" t="str">
        <f t="shared" si="2"/>
        <v/>
      </c>
      <c r="AB30" s="362"/>
      <c r="AC30" s="362"/>
    </row>
    <row r="31" spans="1:29" s="79" customFormat="1" ht="15" customHeight="1" x14ac:dyDescent="0.25">
      <c r="A31" s="9">
        <v>22</v>
      </c>
      <c r="B31" s="359"/>
      <c r="C31" s="360"/>
      <c r="D31" s="78">
        <f>SUM(Budget!$D$22)</f>
        <v>0</v>
      </c>
      <c r="E31" s="4">
        <f>SUM(Budget!$E$23)</f>
        <v>0</v>
      </c>
      <c r="F31" s="5">
        <f>SUM(Budget!$E$28)</f>
        <v>0</v>
      </c>
      <c r="G31" s="4">
        <f>SUM(Budget!$E$35)</f>
        <v>150</v>
      </c>
      <c r="H31" s="4" t="e">
        <f>ROUNDUP(Budget!$D$29+Budget!$D$30,0)</f>
        <v>#DIV/0!</v>
      </c>
      <c r="I31" s="4">
        <f>ROUNDUP(Budget!$E$27,0)</f>
        <v>0</v>
      </c>
      <c r="J31" s="4">
        <f>ROUNDUP(Budget!$E$24,0)</f>
        <v>0</v>
      </c>
      <c r="K31" s="4">
        <f>SUM(Budget!$E$25)</f>
        <v>0</v>
      </c>
      <c r="L31" s="4">
        <f>SUM(Budget!$E$36)</f>
        <v>10</v>
      </c>
      <c r="M31" s="4">
        <f>SUM(Budget!$D$33)</f>
        <v>0</v>
      </c>
      <c r="N31" s="4">
        <f>SUM(Budget!$D$32)</f>
        <v>0</v>
      </c>
      <c r="O31" s="4">
        <f>SUM(Budget!$D$34)</f>
        <v>0</v>
      </c>
      <c r="P31" s="4">
        <v>0</v>
      </c>
      <c r="Q31" s="92" t="e">
        <f t="shared" si="0"/>
        <v>#DIV/0!</v>
      </c>
      <c r="R31" s="89"/>
      <c r="S31" s="76" t="e">
        <f t="shared" si="1"/>
        <v>#DIV/0!</v>
      </c>
      <c r="U31" s="362"/>
      <c r="V31" s="362"/>
      <c r="W31" s="362"/>
      <c r="X31" s="362"/>
      <c r="Y31" s="365"/>
      <c r="Z31" s="362"/>
      <c r="AA31" s="362" t="str">
        <f t="shared" si="2"/>
        <v/>
      </c>
      <c r="AB31" s="362"/>
      <c r="AC31" s="362"/>
    </row>
    <row r="32" spans="1:29" s="79" customFormat="1" ht="15" customHeight="1" x14ac:dyDescent="0.25">
      <c r="A32" s="9">
        <v>23</v>
      </c>
      <c r="B32" s="359"/>
      <c r="C32" s="360"/>
      <c r="D32" s="78">
        <f>SUM(Budget!$D$22)</f>
        <v>0</v>
      </c>
      <c r="E32" s="4">
        <f>SUM(Budget!$E$23)</f>
        <v>0</v>
      </c>
      <c r="F32" s="5">
        <f>SUM(Budget!$E$28)</f>
        <v>0</v>
      </c>
      <c r="G32" s="4">
        <f>SUM(Budget!$E$35)</f>
        <v>150</v>
      </c>
      <c r="H32" s="4" t="e">
        <f>ROUNDUP(Budget!$D$29+Budget!$D$30,0)</f>
        <v>#DIV/0!</v>
      </c>
      <c r="I32" s="4">
        <f>ROUNDUP(Budget!$E$27,0)</f>
        <v>0</v>
      </c>
      <c r="J32" s="4">
        <f>ROUNDUP(Budget!$E$24,0)</f>
        <v>0</v>
      </c>
      <c r="K32" s="4">
        <f>SUM(Budget!$E$25)</f>
        <v>0</v>
      </c>
      <c r="L32" s="4">
        <f>SUM(Budget!$E$36)</f>
        <v>10</v>
      </c>
      <c r="M32" s="4">
        <f>SUM(Budget!$D$33)</f>
        <v>0</v>
      </c>
      <c r="N32" s="4">
        <f>SUM(Budget!$D$32)</f>
        <v>0</v>
      </c>
      <c r="O32" s="4">
        <f>SUM(Budget!$D$34)</f>
        <v>0</v>
      </c>
      <c r="P32" s="4">
        <v>0</v>
      </c>
      <c r="Q32" s="92" t="e">
        <f t="shared" si="0"/>
        <v>#DIV/0!</v>
      </c>
      <c r="R32" s="89"/>
      <c r="S32" s="76" t="e">
        <f t="shared" si="1"/>
        <v>#DIV/0!</v>
      </c>
      <c r="U32" s="362"/>
      <c r="V32" s="362"/>
      <c r="W32" s="362"/>
      <c r="X32" s="362"/>
      <c r="Y32" s="365"/>
      <c r="Z32" s="362"/>
      <c r="AA32" s="362" t="str">
        <f t="shared" si="2"/>
        <v/>
      </c>
      <c r="AB32" s="362"/>
      <c r="AC32" s="362"/>
    </row>
    <row r="33" spans="1:29" s="79" customFormat="1" ht="15" customHeight="1" x14ac:dyDescent="0.25">
      <c r="A33" s="9">
        <v>24</v>
      </c>
      <c r="B33" s="359"/>
      <c r="C33" s="360"/>
      <c r="D33" s="78">
        <f>SUM(Budget!$D$22)</f>
        <v>0</v>
      </c>
      <c r="E33" s="4">
        <f>SUM(Budget!$E$23)</f>
        <v>0</v>
      </c>
      <c r="F33" s="5">
        <f>SUM(Budget!$E$28)</f>
        <v>0</v>
      </c>
      <c r="G33" s="4">
        <f>SUM(Budget!$E$35)</f>
        <v>150</v>
      </c>
      <c r="H33" s="4" t="e">
        <f>ROUNDUP(Budget!$D$29+Budget!$D$30,0)</f>
        <v>#DIV/0!</v>
      </c>
      <c r="I33" s="4">
        <f>ROUNDUP(Budget!$E$27,0)</f>
        <v>0</v>
      </c>
      <c r="J33" s="4">
        <f>ROUNDUP(Budget!$E$24,0)</f>
        <v>0</v>
      </c>
      <c r="K33" s="4">
        <f>SUM(Budget!$E$25)</f>
        <v>0</v>
      </c>
      <c r="L33" s="4">
        <f>SUM(Budget!$E$36)</f>
        <v>10</v>
      </c>
      <c r="M33" s="4">
        <f>SUM(Budget!$D$33)</f>
        <v>0</v>
      </c>
      <c r="N33" s="4">
        <f>SUM(Budget!$D$32)</f>
        <v>0</v>
      </c>
      <c r="O33" s="4">
        <f>SUM(Budget!$D$34)</f>
        <v>0</v>
      </c>
      <c r="P33" s="4">
        <v>0</v>
      </c>
      <c r="Q33" s="92" t="e">
        <f t="shared" si="0"/>
        <v>#DIV/0!</v>
      </c>
      <c r="R33" s="89"/>
      <c r="S33" s="76" t="e">
        <f t="shared" si="1"/>
        <v>#DIV/0!</v>
      </c>
      <c r="U33" s="362"/>
      <c r="V33" s="362"/>
      <c r="W33" s="362"/>
      <c r="X33" s="362"/>
      <c r="Y33" s="365"/>
      <c r="Z33" s="362"/>
      <c r="AA33" s="362" t="str">
        <f t="shared" si="2"/>
        <v/>
      </c>
      <c r="AB33" s="362"/>
      <c r="AC33" s="362"/>
    </row>
    <row r="34" spans="1:29" s="79" customFormat="1" ht="15" customHeight="1" x14ac:dyDescent="0.25">
      <c r="A34" s="9">
        <v>25</v>
      </c>
      <c r="B34" s="359"/>
      <c r="C34" s="360"/>
      <c r="D34" s="78">
        <f>SUM(Budget!$D$22)</f>
        <v>0</v>
      </c>
      <c r="E34" s="4">
        <f>SUM(Budget!$E$23)</f>
        <v>0</v>
      </c>
      <c r="F34" s="5">
        <f>SUM(Budget!$E$28)</f>
        <v>0</v>
      </c>
      <c r="G34" s="4">
        <f>SUM(Budget!$E$35)</f>
        <v>150</v>
      </c>
      <c r="H34" s="4" t="e">
        <f>ROUNDUP(Budget!$D$29+Budget!$D$30,0)</f>
        <v>#DIV/0!</v>
      </c>
      <c r="I34" s="4">
        <f>ROUNDUP(Budget!$E$27,0)</f>
        <v>0</v>
      </c>
      <c r="J34" s="4">
        <f>ROUNDUP(Budget!$E$24,0)</f>
        <v>0</v>
      </c>
      <c r="K34" s="4">
        <f>SUM(Budget!$E$25)</f>
        <v>0</v>
      </c>
      <c r="L34" s="4">
        <f>SUM(Budget!$E$36)</f>
        <v>10</v>
      </c>
      <c r="M34" s="4">
        <f>SUM(Budget!$D$33)</f>
        <v>0</v>
      </c>
      <c r="N34" s="4">
        <f>SUM(Budget!$D$32)</f>
        <v>0</v>
      </c>
      <c r="O34" s="4">
        <f>SUM(Budget!$D$34)</f>
        <v>0</v>
      </c>
      <c r="P34" s="4">
        <v>0</v>
      </c>
      <c r="Q34" s="92" t="e">
        <f t="shared" si="0"/>
        <v>#DIV/0!</v>
      </c>
      <c r="R34" s="89"/>
      <c r="S34" s="76" t="e">
        <f t="shared" si="1"/>
        <v>#DIV/0!</v>
      </c>
      <c r="U34" s="362"/>
      <c r="V34" s="362"/>
      <c r="W34" s="362"/>
      <c r="X34" s="362"/>
      <c r="Y34" s="365"/>
      <c r="Z34" s="362"/>
      <c r="AA34" s="362" t="str">
        <f t="shared" si="2"/>
        <v/>
      </c>
      <c r="AB34" s="362"/>
      <c r="AC34" s="362"/>
    </row>
    <row r="35" spans="1:29" s="79" customFormat="1" ht="15" customHeight="1" x14ac:dyDescent="0.25">
      <c r="A35" s="9">
        <v>26</v>
      </c>
      <c r="B35" s="359"/>
      <c r="C35" s="360"/>
      <c r="D35" s="78">
        <f>SUM(Budget!$D$22)</f>
        <v>0</v>
      </c>
      <c r="E35" s="4">
        <f>SUM(Budget!$E$23)</f>
        <v>0</v>
      </c>
      <c r="F35" s="5">
        <f>SUM(Budget!$E$28)</f>
        <v>0</v>
      </c>
      <c r="G35" s="4">
        <f>SUM(Budget!$E$35)</f>
        <v>150</v>
      </c>
      <c r="H35" s="4" t="e">
        <f>ROUNDUP(Budget!$D$29+Budget!$D$30,0)</f>
        <v>#DIV/0!</v>
      </c>
      <c r="I35" s="4">
        <f>ROUNDUP(Budget!$E$27,0)</f>
        <v>0</v>
      </c>
      <c r="J35" s="4">
        <f>ROUNDUP(Budget!$E$24,0)</f>
        <v>0</v>
      </c>
      <c r="K35" s="4">
        <f>SUM(Budget!$E$25)</f>
        <v>0</v>
      </c>
      <c r="L35" s="4">
        <f>SUM(Budget!$E$36)</f>
        <v>10</v>
      </c>
      <c r="M35" s="4">
        <f>SUM(Budget!$D$33)</f>
        <v>0</v>
      </c>
      <c r="N35" s="4">
        <f>SUM(Budget!$D$32)</f>
        <v>0</v>
      </c>
      <c r="O35" s="4">
        <f>SUM(Budget!$D$34)</f>
        <v>0</v>
      </c>
      <c r="P35" s="4">
        <v>0</v>
      </c>
      <c r="Q35" s="92" t="e">
        <f t="shared" si="0"/>
        <v>#DIV/0!</v>
      </c>
      <c r="R35" s="89"/>
      <c r="S35" s="76" t="e">
        <f t="shared" si="1"/>
        <v>#DIV/0!</v>
      </c>
      <c r="U35" s="362"/>
      <c r="V35" s="362"/>
      <c r="W35" s="362"/>
      <c r="X35" s="362"/>
      <c r="Y35" s="365"/>
      <c r="Z35" s="362"/>
      <c r="AA35" s="362" t="str">
        <f t="shared" si="2"/>
        <v/>
      </c>
      <c r="AB35" s="362"/>
      <c r="AC35" s="362"/>
    </row>
    <row r="36" spans="1:29" s="79" customFormat="1" ht="15" customHeight="1" x14ac:dyDescent="0.25">
      <c r="A36" s="9">
        <v>27</v>
      </c>
      <c r="B36" s="359"/>
      <c r="C36" s="360"/>
      <c r="D36" s="78">
        <f>SUM(Budget!$D$22)</f>
        <v>0</v>
      </c>
      <c r="E36" s="4">
        <f>SUM(Budget!$E$23)</f>
        <v>0</v>
      </c>
      <c r="F36" s="5">
        <f>SUM(Budget!$E$28)</f>
        <v>0</v>
      </c>
      <c r="G36" s="4">
        <f>SUM(Budget!$E$35)</f>
        <v>150</v>
      </c>
      <c r="H36" s="4" t="e">
        <f>ROUNDUP(Budget!$D$29+Budget!$D$30,0)</f>
        <v>#DIV/0!</v>
      </c>
      <c r="I36" s="4">
        <f>ROUNDUP(Budget!$E$27,0)</f>
        <v>0</v>
      </c>
      <c r="J36" s="4">
        <f>ROUNDUP(Budget!$E$24,0)</f>
        <v>0</v>
      </c>
      <c r="K36" s="4">
        <f>SUM(Budget!$E$25)</f>
        <v>0</v>
      </c>
      <c r="L36" s="4">
        <f>SUM(Budget!$E$36)</f>
        <v>10</v>
      </c>
      <c r="M36" s="4">
        <f>SUM(Budget!$D$33)</f>
        <v>0</v>
      </c>
      <c r="N36" s="4">
        <f>SUM(Budget!$D$32)</f>
        <v>0</v>
      </c>
      <c r="O36" s="4">
        <f>SUM(Budget!$D$34)</f>
        <v>0</v>
      </c>
      <c r="P36" s="4">
        <v>0</v>
      </c>
      <c r="Q36" s="92" t="e">
        <f t="shared" si="0"/>
        <v>#DIV/0!</v>
      </c>
      <c r="R36" s="89"/>
      <c r="S36" s="76" t="e">
        <f t="shared" si="1"/>
        <v>#DIV/0!</v>
      </c>
      <c r="U36" s="362"/>
      <c r="V36" s="362"/>
      <c r="W36" s="362"/>
      <c r="X36" s="362"/>
      <c r="Y36" s="365"/>
      <c r="Z36" s="362"/>
      <c r="AA36" s="362" t="str">
        <f t="shared" si="2"/>
        <v/>
      </c>
      <c r="AB36" s="362"/>
      <c r="AC36" s="362"/>
    </row>
    <row r="37" spans="1:29" s="79" customFormat="1" ht="15" customHeight="1" x14ac:dyDescent="0.25">
      <c r="A37" s="9">
        <v>28</v>
      </c>
      <c r="B37" s="359"/>
      <c r="C37" s="360"/>
      <c r="D37" s="78">
        <f>SUM(Budget!$D$22)</f>
        <v>0</v>
      </c>
      <c r="E37" s="4">
        <f>SUM(Budget!$E$23)</f>
        <v>0</v>
      </c>
      <c r="F37" s="5">
        <f>SUM(Budget!$E$28)</f>
        <v>0</v>
      </c>
      <c r="G37" s="4">
        <f>SUM(Budget!$E$35)</f>
        <v>150</v>
      </c>
      <c r="H37" s="4" t="e">
        <f>ROUNDUP(Budget!$D$29+Budget!$D$30,0)</f>
        <v>#DIV/0!</v>
      </c>
      <c r="I37" s="4">
        <f>ROUNDUP(Budget!$E$27,0)</f>
        <v>0</v>
      </c>
      <c r="J37" s="4">
        <f>ROUNDUP(Budget!$E$24,0)</f>
        <v>0</v>
      </c>
      <c r="K37" s="4">
        <f>SUM(Budget!$E$25)</f>
        <v>0</v>
      </c>
      <c r="L37" s="4">
        <f>SUM(Budget!$E$36)</f>
        <v>10</v>
      </c>
      <c r="M37" s="4">
        <f>SUM(Budget!$D$33)</f>
        <v>0</v>
      </c>
      <c r="N37" s="4">
        <f>SUM(Budget!$D$32)</f>
        <v>0</v>
      </c>
      <c r="O37" s="4">
        <f>SUM(Budget!$D$34)</f>
        <v>0</v>
      </c>
      <c r="P37" s="4">
        <v>0</v>
      </c>
      <c r="Q37" s="92" t="e">
        <f t="shared" si="0"/>
        <v>#DIV/0!</v>
      </c>
      <c r="R37" s="89"/>
      <c r="S37" s="76" t="e">
        <f t="shared" si="1"/>
        <v>#DIV/0!</v>
      </c>
      <c r="U37" s="362"/>
      <c r="V37" s="362"/>
      <c r="W37" s="362"/>
      <c r="X37" s="362"/>
      <c r="Y37" s="365"/>
      <c r="Z37" s="362"/>
      <c r="AA37" s="362" t="str">
        <f t="shared" si="2"/>
        <v/>
      </c>
      <c r="AB37" s="362"/>
      <c r="AC37" s="362"/>
    </row>
    <row r="38" spans="1:29" s="79" customFormat="1" ht="15" customHeight="1" x14ac:dyDescent="0.25">
      <c r="A38" s="9">
        <v>29</v>
      </c>
      <c r="B38" s="359"/>
      <c r="C38" s="360"/>
      <c r="D38" s="78">
        <f>SUM(Budget!$D$22)</f>
        <v>0</v>
      </c>
      <c r="E38" s="4">
        <f>SUM(Budget!$E$23)</f>
        <v>0</v>
      </c>
      <c r="F38" s="5">
        <f>SUM(Budget!$E$28)</f>
        <v>0</v>
      </c>
      <c r="G38" s="4">
        <f>SUM(Budget!$E$35)</f>
        <v>150</v>
      </c>
      <c r="H38" s="4" t="e">
        <f>ROUNDUP(Budget!$D$29+Budget!$D$30,0)</f>
        <v>#DIV/0!</v>
      </c>
      <c r="I38" s="4">
        <f>ROUNDUP(Budget!$E$27,0)</f>
        <v>0</v>
      </c>
      <c r="J38" s="4">
        <f>ROUNDUP(Budget!$E$24,0)</f>
        <v>0</v>
      </c>
      <c r="K38" s="4">
        <f>SUM(Budget!$E$25)</f>
        <v>0</v>
      </c>
      <c r="L38" s="4">
        <f>SUM(Budget!$E$36)</f>
        <v>10</v>
      </c>
      <c r="M38" s="4">
        <f>SUM(Budget!$D$33)</f>
        <v>0</v>
      </c>
      <c r="N38" s="4">
        <f>SUM(Budget!$D$32)</f>
        <v>0</v>
      </c>
      <c r="O38" s="4">
        <f>SUM(Budget!$D$34)</f>
        <v>0</v>
      </c>
      <c r="P38" s="4">
        <v>0</v>
      </c>
      <c r="Q38" s="92" t="e">
        <f t="shared" si="0"/>
        <v>#DIV/0!</v>
      </c>
      <c r="R38" s="89"/>
      <c r="S38" s="76" t="e">
        <f t="shared" si="1"/>
        <v>#DIV/0!</v>
      </c>
      <c r="U38" s="362"/>
      <c r="V38" s="362"/>
      <c r="W38" s="362"/>
      <c r="X38" s="362"/>
      <c r="Y38" s="365"/>
      <c r="Z38" s="362"/>
      <c r="AA38" s="362" t="str">
        <f t="shared" si="2"/>
        <v/>
      </c>
      <c r="AB38" s="362"/>
      <c r="AC38" s="362"/>
    </row>
    <row r="39" spans="1:29" s="79" customFormat="1" ht="15" customHeight="1" x14ac:dyDescent="0.25">
      <c r="A39" s="9">
        <v>30</v>
      </c>
      <c r="B39" s="359"/>
      <c r="C39" s="360"/>
      <c r="D39" s="78">
        <f>SUM(Budget!$D$22)</f>
        <v>0</v>
      </c>
      <c r="E39" s="4">
        <f>SUM(Budget!$E$23)</f>
        <v>0</v>
      </c>
      <c r="F39" s="5">
        <f>SUM(Budget!$E$28)</f>
        <v>0</v>
      </c>
      <c r="G39" s="4">
        <f>SUM(Budget!$E$35)</f>
        <v>150</v>
      </c>
      <c r="H39" s="4" t="e">
        <f>ROUNDUP(Budget!$D$29+Budget!$D$30,0)</f>
        <v>#DIV/0!</v>
      </c>
      <c r="I39" s="4">
        <f>ROUNDUP(Budget!$E$27,0)</f>
        <v>0</v>
      </c>
      <c r="J39" s="4">
        <f>ROUNDUP(Budget!$E$24,0)</f>
        <v>0</v>
      </c>
      <c r="K39" s="4">
        <f>SUM(Budget!$E$25)</f>
        <v>0</v>
      </c>
      <c r="L39" s="4">
        <f>SUM(Budget!$E$36)</f>
        <v>10</v>
      </c>
      <c r="M39" s="4">
        <f>SUM(Budget!$D$33)</f>
        <v>0</v>
      </c>
      <c r="N39" s="4">
        <f>SUM(Budget!$D$32)</f>
        <v>0</v>
      </c>
      <c r="O39" s="4">
        <f>SUM(Budget!$D$34)</f>
        <v>0</v>
      </c>
      <c r="P39" s="4">
        <v>0</v>
      </c>
      <c r="Q39" s="92" t="e">
        <f t="shared" si="0"/>
        <v>#DIV/0!</v>
      </c>
      <c r="R39" s="89"/>
      <c r="S39" s="76" t="e">
        <f t="shared" si="1"/>
        <v>#DIV/0!</v>
      </c>
      <c r="U39" s="362"/>
      <c r="V39" s="362"/>
      <c r="W39" s="362"/>
      <c r="X39" s="362"/>
      <c r="Y39" s="362"/>
      <c r="Z39" s="362"/>
      <c r="AA39" s="362" t="str">
        <f t="shared" si="2"/>
        <v/>
      </c>
      <c r="AB39" s="362"/>
      <c r="AC39" s="362"/>
    </row>
    <row r="40" spans="1:29" ht="15" customHeight="1" x14ac:dyDescent="0.2">
      <c r="A40" s="9"/>
      <c r="B40" s="3"/>
      <c r="C40" s="6"/>
      <c r="D40" s="78"/>
      <c r="E40" s="4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92"/>
      <c r="R40" s="4"/>
      <c r="S40" s="76"/>
      <c r="U40" s="8"/>
      <c r="V40" s="8"/>
      <c r="AA40" s="79" t="str">
        <f t="shared" si="2"/>
        <v/>
      </c>
    </row>
    <row r="41" spans="1:29" ht="15" hidden="1" customHeight="1" x14ac:dyDescent="0.2">
      <c r="A41" s="9"/>
      <c r="B41" s="3"/>
      <c r="C41" s="6"/>
      <c r="D41" s="78"/>
      <c r="E41" s="4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92"/>
      <c r="R41" s="4"/>
      <c r="S41" s="76"/>
      <c r="U41" s="8"/>
      <c r="V41" s="8"/>
      <c r="AA41" s="79" t="str">
        <f t="shared" si="2"/>
        <v/>
      </c>
    </row>
    <row r="42" spans="1:29" ht="15" hidden="1" customHeight="1" x14ac:dyDescent="0.2">
      <c r="A42" s="9"/>
      <c r="B42" s="3"/>
      <c r="C42" s="6"/>
      <c r="D42" s="78"/>
      <c r="E42" s="4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92"/>
      <c r="R42" s="4"/>
      <c r="S42" s="76"/>
      <c r="U42" s="8"/>
      <c r="V42" s="8"/>
      <c r="AA42" s="79" t="str">
        <f t="shared" ref="AA42:AA105" si="3">X42&amp;Y42&amp;Z42</f>
        <v/>
      </c>
    </row>
    <row r="43" spans="1:29" ht="15" hidden="1" customHeight="1" x14ac:dyDescent="0.2">
      <c r="A43" s="9"/>
      <c r="B43" s="3"/>
      <c r="C43" s="6"/>
      <c r="D43" s="78"/>
      <c r="E43" s="4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92"/>
      <c r="R43" s="4"/>
      <c r="S43" s="76"/>
      <c r="U43" s="8"/>
      <c r="V43" s="8"/>
      <c r="AA43" s="79" t="str">
        <f t="shared" si="3"/>
        <v/>
      </c>
    </row>
    <row r="44" spans="1:29" ht="15" hidden="1" customHeight="1" x14ac:dyDescent="0.2">
      <c r="A44" s="9"/>
      <c r="B44" s="3"/>
      <c r="C44" s="6"/>
      <c r="D44" s="78"/>
      <c r="E44" s="4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92"/>
      <c r="R44" s="4"/>
      <c r="S44" s="76"/>
      <c r="U44" s="8"/>
      <c r="V44" s="8"/>
      <c r="AA44" s="79" t="str">
        <f t="shared" si="3"/>
        <v/>
      </c>
    </row>
    <row r="45" spans="1:29" ht="15" hidden="1" customHeight="1" x14ac:dyDescent="0.2">
      <c r="A45" s="9"/>
      <c r="B45" s="3"/>
      <c r="C45" s="6"/>
      <c r="D45" s="78"/>
      <c r="E45" s="4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92"/>
      <c r="R45" s="4"/>
      <c r="S45" s="76"/>
      <c r="U45" s="8"/>
      <c r="V45" s="8"/>
      <c r="AA45" s="79" t="str">
        <f t="shared" si="3"/>
        <v/>
      </c>
    </row>
    <row r="46" spans="1:29" ht="15" hidden="1" customHeight="1" x14ac:dyDescent="0.2">
      <c r="A46" s="9"/>
      <c r="B46" s="3"/>
      <c r="C46" s="6"/>
      <c r="D46" s="78"/>
      <c r="E46" s="4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92"/>
      <c r="R46" s="4"/>
      <c r="S46" s="76"/>
      <c r="U46" s="8"/>
      <c r="V46" s="8"/>
      <c r="AA46" s="79" t="str">
        <f t="shared" si="3"/>
        <v/>
      </c>
    </row>
    <row r="47" spans="1:29" ht="15" hidden="1" customHeight="1" x14ac:dyDescent="0.2">
      <c r="A47" s="9"/>
      <c r="B47" s="3"/>
      <c r="C47" s="6"/>
      <c r="D47" s="78"/>
      <c r="E47" s="4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92"/>
      <c r="R47" s="4"/>
      <c r="S47" s="76"/>
      <c r="U47" s="8"/>
      <c r="V47" s="8"/>
      <c r="AA47" s="79" t="str">
        <f t="shared" si="3"/>
        <v/>
      </c>
    </row>
    <row r="48" spans="1:29" ht="15" hidden="1" customHeight="1" x14ac:dyDescent="0.2">
      <c r="A48" s="9"/>
      <c r="B48" s="3"/>
      <c r="C48" s="6"/>
      <c r="D48" s="78"/>
      <c r="E48" s="4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92"/>
      <c r="R48" s="4"/>
      <c r="S48" s="76"/>
      <c r="U48" s="8"/>
      <c r="V48" s="8"/>
      <c r="AA48" s="79" t="str">
        <f t="shared" si="3"/>
        <v/>
      </c>
    </row>
    <row r="49" spans="1:27" ht="15" hidden="1" customHeight="1" x14ac:dyDescent="0.2">
      <c r="A49" s="9"/>
      <c r="B49" s="3"/>
      <c r="C49" s="6"/>
      <c r="D49" s="78"/>
      <c r="E49" s="4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92"/>
      <c r="R49" s="4"/>
      <c r="S49" s="76"/>
      <c r="U49" s="8"/>
      <c r="V49" s="8"/>
      <c r="AA49" s="79" t="str">
        <f t="shared" si="3"/>
        <v/>
      </c>
    </row>
    <row r="50" spans="1:27" ht="15" hidden="1" customHeight="1" x14ac:dyDescent="0.2">
      <c r="A50" s="9"/>
      <c r="B50" s="3"/>
      <c r="C50" s="6"/>
      <c r="D50" s="78"/>
      <c r="E50" s="4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92"/>
      <c r="R50" s="4"/>
      <c r="S50" s="76"/>
      <c r="U50" s="8"/>
      <c r="V50" s="8"/>
      <c r="AA50" s="79" t="str">
        <f t="shared" si="3"/>
        <v/>
      </c>
    </row>
    <row r="51" spans="1:27" ht="15" hidden="1" customHeight="1" x14ac:dyDescent="0.2">
      <c r="A51" s="9"/>
      <c r="B51" s="3"/>
      <c r="C51" s="6"/>
      <c r="D51" s="78"/>
      <c r="E51" s="4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92"/>
      <c r="R51" s="4"/>
      <c r="S51" s="76"/>
      <c r="U51" s="8"/>
      <c r="V51" s="8"/>
      <c r="AA51" s="79" t="str">
        <f t="shared" si="3"/>
        <v/>
      </c>
    </row>
    <row r="52" spans="1:27" ht="15" hidden="1" customHeight="1" x14ac:dyDescent="0.2">
      <c r="A52" s="9"/>
      <c r="B52" s="3"/>
      <c r="C52" s="6"/>
      <c r="D52" s="78"/>
      <c r="E52" s="4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92"/>
      <c r="R52" s="4"/>
      <c r="S52" s="76"/>
      <c r="U52" s="8"/>
      <c r="V52" s="8"/>
      <c r="AA52" s="79" t="str">
        <f t="shared" si="3"/>
        <v/>
      </c>
    </row>
    <row r="53" spans="1:27" ht="15" hidden="1" customHeight="1" x14ac:dyDescent="0.2">
      <c r="A53" s="9"/>
      <c r="B53" s="3"/>
      <c r="C53" s="6"/>
      <c r="D53" s="78"/>
      <c r="E53" s="4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92"/>
      <c r="R53" s="4"/>
      <c r="S53" s="76"/>
      <c r="U53" s="8"/>
      <c r="V53" s="8"/>
      <c r="AA53" s="79" t="str">
        <f t="shared" si="3"/>
        <v/>
      </c>
    </row>
    <row r="54" spans="1:27" ht="15" hidden="1" customHeight="1" x14ac:dyDescent="0.2">
      <c r="A54" s="9"/>
      <c r="B54" s="3"/>
      <c r="C54" s="6"/>
      <c r="D54" s="78"/>
      <c r="E54" s="4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92"/>
      <c r="R54" s="4"/>
      <c r="S54" s="76"/>
      <c r="U54" s="8"/>
      <c r="V54" s="8"/>
      <c r="AA54" s="79" t="str">
        <f t="shared" si="3"/>
        <v/>
      </c>
    </row>
    <row r="55" spans="1:27" ht="15" hidden="1" customHeight="1" x14ac:dyDescent="0.2">
      <c r="A55" s="9"/>
      <c r="B55" s="3"/>
      <c r="C55" s="6"/>
      <c r="D55" s="78"/>
      <c r="E55" s="4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92"/>
      <c r="R55" s="4"/>
      <c r="S55" s="76"/>
      <c r="U55" s="8"/>
      <c r="V55" s="8"/>
      <c r="AA55" s="79" t="str">
        <f t="shared" si="3"/>
        <v/>
      </c>
    </row>
    <row r="56" spans="1:27" ht="15" hidden="1" customHeight="1" x14ac:dyDescent="0.2">
      <c r="A56" s="9"/>
      <c r="B56" s="3"/>
      <c r="C56" s="6"/>
      <c r="D56" s="78"/>
      <c r="E56" s="4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92"/>
      <c r="R56" s="4"/>
      <c r="S56" s="76"/>
      <c r="U56" s="8"/>
      <c r="V56" s="8"/>
      <c r="AA56" s="79" t="str">
        <f t="shared" si="3"/>
        <v/>
      </c>
    </row>
    <row r="57" spans="1:27" ht="15" hidden="1" customHeight="1" x14ac:dyDescent="0.2">
      <c r="A57" s="9"/>
      <c r="B57" s="3"/>
      <c r="C57" s="6"/>
      <c r="D57" s="78"/>
      <c r="E57" s="4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92"/>
      <c r="R57" s="4"/>
      <c r="S57" s="76"/>
      <c r="U57" s="8"/>
      <c r="V57" s="8"/>
      <c r="AA57" s="79" t="str">
        <f t="shared" si="3"/>
        <v/>
      </c>
    </row>
    <row r="58" spans="1:27" ht="15" hidden="1" customHeight="1" x14ac:dyDescent="0.2">
      <c r="A58" s="9"/>
      <c r="B58" s="3"/>
      <c r="C58" s="6"/>
      <c r="D58" s="78"/>
      <c r="E58" s="4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92"/>
      <c r="R58" s="4"/>
      <c r="S58" s="76"/>
      <c r="U58" s="8"/>
      <c r="V58" s="8"/>
      <c r="AA58" s="79" t="str">
        <f t="shared" si="3"/>
        <v/>
      </c>
    </row>
    <row r="59" spans="1:27" ht="15" hidden="1" customHeight="1" x14ac:dyDescent="0.2">
      <c r="A59" s="9"/>
      <c r="B59" s="3"/>
      <c r="C59" s="6"/>
      <c r="D59" s="78"/>
      <c r="E59" s="4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92"/>
      <c r="R59" s="4"/>
      <c r="S59" s="76"/>
      <c r="U59" s="8"/>
      <c r="V59" s="8"/>
      <c r="AA59" s="79" t="str">
        <f t="shared" si="3"/>
        <v/>
      </c>
    </row>
    <row r="60" spans="1:27" ht="15" hidden="1" customHeight="1" x14ac:dyDescent="0.2">
      <c r="A60" s="9"/>
      <c r="B60" s="3"/>
      <c r="C60" s="6"/>
      <c r="D60" s="78"/>
      <c r="E60" s="4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92"/>
      <c r="R60" s="4"/>
      <c r="S60" s="76"/>
      <c r="U60" s="8"/>
      <c r="V60" s="8"/>
      <c r="AA60" s="79" t="str">
        <f t="shared" si="3"/>
        <v/>
      </c>
    </row>
    <row r="61" spans="1:27" ht="15" hidden="1" customHeight="1" x14ac:dyDescent="0.2">
      <c r="A61" s="9"/>
      <c r="B61" s="3"/>
      <c r="C61" s="6"/>
      <c r="D61" s="78"/>
      <c r="E61" s="4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92"/>
      <c r="R61" s="4"/>
      <c r="S61" s="76"/>
      <c r="U61" s="8"/>
      <c r="V61" s="8"/>
      <c r="AA61" s="79" t="str">
        <f t="shared" si="3"/>
        <v/>
      </c>
    </row>
    <row r="62" spans="1:27" ht="15" hidden="1" customHeight="1" x14ac:dyDescent="0.2">
      <c r="A62" s="9"/>
      <c r="B62" s="3"/>
      <c r="C62" s="6"/>
      <c r="D62" s="78"/>
      <c r="E62" s="4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92"/>
      <c r="R62" s="4"/>
      <c r="S62" s="76"/>
      <c r="U62" s="8"/>
      <c r="V62" s="8"/>
      <c r="AA62" s="79" t="str">
        <f t="shared" si="3"/>
        <v/>
      </c>
    </row>
    <row r="63" spans="1:27" ht="15" hidden="1" customHeight="1" x14ac:dyDescent="0.2">
      <c r="A63" s="9"/>
      <c r="B63" s="3"/>
      <c r="C63" s="6"/>
      <c r="D63" s="78"/>
      <c r="E63" s="4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92"/>
      <c r="R63" s="4"/>
      <c r="S63" s="76"/>
      <c r="U63" s="8"/>
      <c r="V63" s="8"/>
      <c r="AA63" s="79" t="str">
        <f t="shared" si="3"/>
        <v/>
      </c>
    </row>
    <row r="64" spans="1:27" ht="15" hidden="1" customHeight="1" x14ac:dyDescent="0.2">
      <c r="A64" s="9"/>
      <c r="B64" s="3"/>
      <c r="C64" s="6"/>
      <c r="D64" s="78"/>
      <c r="E64" s="4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92"/>
      <c r="R64" s="4"/>
      <c r="S64" s="76"/>
      <c r="U64" s="8"/>
      <c r="V64" s="8"/>
      <c r="AA64" s="79" t="str">
        <f t="shared" si="3"/>
        <v/>
      </c>
    </row>
    <row r="65" spans="1:27" ht="15" hidden="1" customHeight="1" x14ac:dyDescent="0.2">
      <c r="A65" s="9"/>
      <c r="B65" s="3"/>
      <c r="C65" s="6"/>
      <c r="D65" s="78"/>
      <c r="E65" s="4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92"/>
      <c r="R65" s="4"/>
      <c r="S65" s="76"/>
      <c r="U65" s="8"/>
      <c r="V65" s="8"/>
      <c r="AA65" s="79" t="str">
        <f t="shared" si="3"/>
        <v/>
      </c>
    </row>
    <row r="66" spans="1:27" ht="15" hidden="1" customHeight="1" x14ac:dyDescent="0.2">
      <c r="A66" s="9"/>
      <c r="B66" s="3"/>
      <c r="C66" s="6"/>
      <c r="D66" s="78"/>
      <c r="E66" s="4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92"/>
      <c r="R66" s="4"/>
      <c r="S66" s="76"/>
      <c r="U66" s="8"/>
      <c r="V66" s="8"/>
      <c r="AA66" s="79" t="str">
        <f t="shared" si="3"/>
        <v/>
      </c>
    </row>
    <row r="67" spans="1:27" ht="15" hidden="1" customHeight="1" x14ac:dyDescent="0.2">
      <c r="A67" s="9"/>
      <c r="B67" s="3"/>
      <c r="C67" s="6"/>
      <c r="D67" s="78"/>
      <c r="E67" s="4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92"/>
      <c r="R67" s="4"/>
      <c r="S67" s="76"/>
      <c r="U67" s="8"/>
      <c r="V67" s="8"/>
      <c r="AA67" s="79" t="str">
        <f t="shared" si="3"/>
        <v/>
      </c>
    </row>
    <row r="68" spans="1:27" ht="15" hidden="1" customHeight="1" x14ac:dyDescent="0.2">
      <c r="A68" s="9"/>
      <c r="B68" s="3"/>
      <c r="C68" s="6"/>
      <c r="D68" s="78"/>
      <c r="E68" s="4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92"/>
      <c r="R68" s="4"/>
      <c r="S68" s="76"/>
      <c r="U68" s="8"/>
      <c r="V68" s="8"/>
      <c r="AA68" s="79" t="str">
        <f t="shared" si="3"/>
        <v/>
      </c>
    </row>
    <row r="69" spans="1:27" ht="15" hidden="1" customHeight="1" x14ac:dyDescent="0.2">
      <c r="A69" s="9"/>
      <c r="B69" s="3"/>
      <c r="C69" s="6"/>
      <c r="D69" s="78"/>
      <c r="E69" s="4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92"/>
      <c r="R69" s="4"/>
      <c r="S69" s="76"/>
      <c r="U69" s="8"/>
      <c r="V69" s="8"/>
      <c r="AA69" s="79" t="str">
        <f t="shared" si="3"/>
        <v/>
      </c>
    </row>
    <row r="70" spans="1:27" ht="15" hidden="1" customHeight="1" x14ac:dyDescent="0.2">
      <c r="A70" s="9"/>
      <c r="B70" s="3"/>
      <c r="C70" s="6"/>
      <c r="D70" s="78"/>
      <c r="E70" s="4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92"/>
      <c r="R70" s="4"/>
      <c r="S70" s="76"/>
      <c r="U70" s="8"/>
      <c r="V70" s="8"/>
      <c r="AA70" s="79" t="str">
        <f t="shared" si="3"/>
        <v/>
      </c>
    </row>
    <row r="71" spans="1:27" ht="15" hidden="1" customHeight="1" x14ac:dyDescent="0.2">
      <c r="A71" s="9"/>
      <c r="B71" s="3"/>
      <c r="C71" s="6"/>
      <c r="D71" s="78"/>
      <c r="E71" s="4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92"/>
      <c r="R71" s="4"/>
      <c r="S71" s="76"/>
      <c r="U71" s="8"/>
      <c r="V71" s="8"/>
      <c r="AA71" s="79" t="str">
        <f t="shared" si="3"/>
        <v/>
      </c>
    </row>
    <row r="72" spans="1:27" ht="15" hidden="1" customHeight="1" x14ac:dyDescent="0.2">
      <c r="A72" s="9"/>
      <c r="B72" s="3"/>
      <c r="C72" s="6"/>
      <c r="D72" s="78"/>
      <c r="E72" s="4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92"/>
      <c r="R72" s="4"/>
      <c r="S72" s="76"/>
      <c r="U72" s="8"/>
      <c r="V72" s="8"/>
      <c r="AA72" s="79" t="str">
        <f t="shared" si="3"/>
        <v/>
      </c>
    </row>
    <row r="73" spans="1:27" ht="15" hidden="1" customHeight="1" x14ac:dyDescent="0.2">
      <c r="A73" s="9"/>
      <c r="B73" s="3"/>
      <c r="C73" s="6"/>
      <c r="D73" s="78"/>
      <c r="E73" s="4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92"/>
      <c r="R73" s="4"/>
      <c r="S73" s="76"/>
      <c r="U73" s="8"/>
      <c r="V73" s="8"/>
      <c r="AA73" s="79" t="str">
        <f t="shared" si="3"/>
        <v/>
      </c>
    </row>
    <row r="74" spans="1:27" ht="15" hidden="1" customHeight="1" x14ac:dyDescent="0.2">
      <c r="A74" s="9"/>
      <c r="B74" s="3"/>
      <c r="C74" s="6"/>
      <c r="D74" s="78"/>
      <c r="E74" s="4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92"/>
      <c r="R74" s="4"/>
      <c r="S74" s="76"/>
      <c r="U74" s="8"/>
      <c r="V74" s="8"/>
      <c r="AA74" s="79" t="str">
        <f t="shared" si="3"/>
        <v/>
      </c>
    </row>
    <row r="75" spans="1:27" ht="15" hidden="1" customHeight="1" x14ac:dyDescent="0.2">
      <c r="A75" s="9"/>
      <c r="B75" s="3"/>
      <c r="C75" s="6"/>
      <c r="D75" s="78"/>
      <c r="E75" s="4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92"/>
      <c r="R75" s="4"/>
      <c r="S75" s="76"/>
      <c r="U75" s="8"/>
      <c r="V75" s="8"/>
      <c r="AA75" s="79" t="str">
        <f t="shared" si="3"/>
        <v/>
      </c>
    </row>
    <row r="76" spans="1:27" ht="15" hidden="1" customHeight="1" x14ac:dyDescent="0.2">
      <c r="A76" s="9"/>
      <c r="B76" s="3"/>
      <c r="C76" s="6"/>
      <c r="D76" s="78"/>
      <c r="E76" s="4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92"/>
      <c r="R76" s="4"/>
      <c r="S76" s="76"/>
      <c r="U76" s="8"/>
      <c r="V76" s="8"/>
      <c r="AA76" s="79" t="str">
        <f t="shared" si="3"/>
        <v/>
      </c>
    </row>
    <row r="77" spans="1:27" ht="15" hidden="1" customHeight="1" x14ac:dyDescent="0.2">
      <c r="A77" s="9"/>
      <c r="B77" s="3"/>
      <c r="C77" s="6"/>
      <c r="D77" s="78"/>
      <c r="E77" s="4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92"/>
      <c r="R77" s="4"/>
      <c r="S77" s="76"/>
      <c r="U77" s="8"/>
      <c r="V77" s="8"/>
      <c r="AA77" s="79" t="str">
        <f t="shared" si="3"/>
        <v/>
      </c>
    </row>
    <row r="78" spans="1:27" ht="15" hidden="1" customHeight="1" x14ac:dyDescent="0.2">
      <c r="A78" s="9"/>
      <c r="B78" s="3"/>
      <c r="C78" s="6"/>
      <c r="D78" s="78"/>
      <c r="E78" s="4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92"/>
      <c r="R78" s="4"/>
      <c r="S78" s="76"/>
      <c r="U78" s="8"/>
      <c r="V78" s="8"/>
      <c r="AA78" s="79" t="str">
        <f t="shared" si="3"/>
        <v/>
      </c>
    </row>
    <row r="79" spans="1:27" ht="15" hidden="1" customHeight="1" x14ac:dyDescent="0.2">
      <c r="A79" s="9"/>
      <c r="B79" s="3"/>
      <c r="C79" s="6"/>
      <c r="D79" s="78"/>
      <c r="E79" s="4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92"/>
      <c r="R79" s="4"/>
      <c r="S79" s="76"/>
      <c r="U79" s="8"/>
      <c r="V79" s="8"/>
      <c r="AA79" s="79" t="str">
        <f t="shared" si="3"/>
        <v/>
      </c>
    </row>
    <row r="80" spans="1:27" ht="15" hidden="1" customHeight="1" x14ac:dyDescent="0.2">
      <c r="A80" s="9"/>
      <c r="B80" s="3"/>
      <c r="C80" s="6"/>
      <c r="D80" s="78"/>
      <c r="E80" s="4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92"/>
      <c r="R80" s="4"/>
      <c r="S80" s="76"/>
      <c r="U80" s="8"/>
      <c r="V80" s="8"/>
      <c r="AA80" s="79" t="str">
        <f t="shared" si="3"/>
        <v/>
      </c>
    </row>
    <row r="81" spans="1:27" ht="15" hidden="1" customHeight="1" x14ac:dyDescent="0.2">
      <c r="A81" s="9"/>
      <c r="B81" s="3"/>
      <c r="C81" s="6"/>
      <c r="D81" s="78"/>
      <c r="E81" s="4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92"/>
      <c r="R81" s="4"/>
      <c r="S81" s="76"/>
      <c r="U81" s="8"/>
      <c r="V81" s="8"/>
      <c r="AA81" s="79" t="str">
        <f t="shared" si="3"/>
        <v/>
      </c>
    </row>
    <row r="82" spans="1:27" ht="15" hidden="1" customHeight="1" x14ac:dyDescent="0.2">
      <c r="A82" s="9"/>
      <c r="B82" s="3"/>
      <c r="C82" s="6"/>
      <c r="D82" s="78"/>
      <c r="E82" s="4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92"/>
      <c r="R82" s="4"/>
      <c r="S82" s="76"/>
      <c r="U82" s="8"/>
      <c r="V82" s="8"/>
      <c r="AA82" s="79" t="str">
        <f t="shared" si="3"/>
        <v/>
      </c>
    </row>
    <row r="83" spans="1:27" ht="15" hidden="1" customHeight="1" x14ac:dyDescent="0.2">
      <c r="A83" s="9"/>
      <c r="B83" s="3"/>
      <c r="C83" s="6"/>
      <c r="D83" s="78"/>
      <c r="E83" s="4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92"/>
      <c r="R83" s="4"/>
      <c r="S83" s="76"/>
      <c r="U83" s="8"/>
      <c r="V83" s="8"/>
      <c r="AA83" s="79" t="str">
        <f t="shared" si="3"/>
        <v/>
      </c>
    </row>
    <row r="84" spans="1:27" ht="15" hidden="1" customHeight="1" x14ac:dyDescent="0.2">
      <c r="A84" s="9"/>
      <c r="B84" s="3"/>
      <c r="C84" s="6"/>
      <c r="D84" s="78"/>
      <c r="E84" s="4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92"/>
      <c r="R84" s="4"/>
      <c r="S84" s="76"/>
      <c r="U84" s="8"/>
      <c r="V84" s="8"/>
      <c r="AA84" s="79" t="str">
        <f t="shared" si="3"/>
        <v/>
      </c>
    </row>
    <row r="85" spans="1:27" ht="15" hidden="1" customHeight="1" x14ac:dyDescent="0.2">
      <c r="A85" s="9"/>
      <c r="B85" s="3"/>
      <c r="C85" s="6"/>
      <c r="D85" s="78"/>
      <c r="E85" s="4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92"/>
      <c r="R85" s="4"/>
      <c r="S85" s="76"/>
      <c r="U85" s="8"/>
      <c r="V85" s="8"/>
      <c r="AA85" s="79" t="str">
        <f t="shared" si="3"/>
        <v/>
      </c>
    </row>
    <row r="86" spans="1:27" ht="15" hidden="1" customHeight="1" x14ac:dyDescent="0.2">
      <c r="A86" s="9"/>
      <c r="B86" s="3"/>
      <c r="C86" s="6"/>
      <c r="D86" s="78"/>
      <c r="E86" s="4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92"/>
      <c r="R86" s="4"/>
      <c r="S86" s="76"/>
      <c r="U86" s="8"/>
      <c r="V86" s="8"/>
      <c r="AA86" s="79" t="str">
        <f t="shared" si="3"/>
        <v/>
      </c>
    </row>
    <row r="87" spans="1:27" ht="15" hidden="1" customHeight="1" x14ac:dyDescent="0.2">
      <c r="A87" s="9"/>
      <c r="B87" s="3"/>
      <c r="C87" s="6"/>
      <c r="D87" s="78"/>
      <c r="E87" s="4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92"/>
      <c r="R87" s="4"/>
      <c r="S87" s="76"/>
      <c r="U87" s="8"/>
      <c r="V87" s="8"/>
      <c r="AA87" s="79" t="str">
        <f t="shared" si="3"/>
        <v/>
      </c>
    </row>
    <row r="88" spans="1:27" ht="15" hidden="1" customHeight="1" x14ac:dyDescent="0.2">
      <c r="A88" s="9"/>
      <c r="B88" s="3"/>
      <c r="C88" s="6"/>
      <c r="D88" s="78"/>
      <c r="E88" s="4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92"/>
      <c r="R88" s="4"/>
      <c r="S88" s="76"/>
      <c r="U88" s="8"/>
      <c r="V88" s="8"/>
      <c r="AA88" s="79" t="str">
        <f t="shared" si="3"/>
        <v/>
      </c>
    </row>
    <row r="89" spans="1:27" ht="15" hidden="1" customHeight="1" x14ac:dyDescent="0.2">
      <c r="A89" s="9"/>
      <c r="B89" s="3"/>
      <c r="C89" s="6"/>
      <c r="D89" s="78"/>
      <c r="E89" s="4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92"/>
      <c r="R89" s="4"/>
      <c r="S89" s="76"/>
      <c r="U89" s="8"/>
      <c r="V89" s="8"/>
      <c r="AA89" s="79" t="str">
        <f t="shared" si="3"/>
        <v/>
      </c>
    </row>
    <row r="90" spans="1:27" ht="15" hidden="1" customHeight="1" x14ac:dyDescent="0.2">
      <c r="A90" s="9"/>
      <c r="B90" s="3"/>
      <c r="C90" s="6"/>
      <c r="D90" s="78"/>
      <c r="E90" s="4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92"/>
      <c r="R90" s="4"/>
      <c r="S90" s="76"/>
      <c r="U90" s="8"/>
      <c r="V90" s="8"/>
      <c r="AA90" s="79" t="str">
        <f t="shared" si="3"/>
        <v/>
      </c>
    </row>
    <row r="91" spans="1:27" ht="15" hidden="1" customHeight="1" x14ac:dyDescent="0.2">
      <c r="A91" s="9"/>
      <c r="B91" s="3"/>
      <c r="C91" s="6"/>
      <c r="D91" s="78"/>
      <c r="E91" s="4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92"/>
      <c r="R91" s="4"/>
      <c r="S91" s="76"/>
      <c r="U91" s="8"/>
      <c r="V91" s="8"/>
      <c r="AA91" s="79" t="str">
        <f t="shared" si="3"/>
        <v/>
      </c>
    </row>
    <row r="92" spans="1:27" ht="15" hidden="1" customHeight="1" x14ac:dyDescent="0.2">
      <c r="A92" s="9"/>
      <c r="B92" s="3"/>
      <c r="C92" s="6"/>
      <c r="D92" s="78"/>
      <c r="E92" s="4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92"/>
      <c r="R92" s="4"/>
      <c r="S92" s="76"/>
      <c r="U92" s="8"/>
      <c r="V92" s="8"/>
      <c r="AA92" s="79" t="str">
        <f t="shared" si="3"/>
        <v/>
      </c>
    </row>
    <row r="93" spans="1:27" ht="15" hidden="1" customHeight="1" x14ac:dyDescent="0.2">
      <c r="A93" s="9"/>
      <c r="B93" s="3"/>
      <c r="C93" s="6"/>
      <c r="D93" s="78"/>
      <c r="E93" s="4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92"/>
      <c r="R93" s="4"/>
      <c r="S93" s="76"/>
      <c r="U93" s="8"/>
      <c r="V93" s="8"/>
      <c r="AA93" s="79" t="str">
        <f t="shared" si="3"/>
        <v/>
      </c>
    </row>
    <row r="94" spans="1:27" ht="15" hidden="1" customHeight="1" x14ac:dyDescent="0.2">
      <c r="A94" s="9"/>
      <c r="B94" s="3"/>
      <c r="C94" s="6"/>
      <c r="D94" s="78"/>
      <c r="E94" s="4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92"/>
      <c r="R94" s="4"/>
      <c r="S94" s="76"/>
      <c r="U94" s="8"/>
      <c r="V94" s="8"/>
      <c r="AA94" s="79" t="str">
        <f t="shared" si="3"/>
        <v/>
      </c>
    </row>
    <row r="95" spans="1:27" ht="15" hidden="1" customHeight="1" x14ac:dyDescent="0.2">
      <c r="A95" s="9"/>
      <c r="B95" s="3"/>
      <c r="C95" s="6"/>
      <c r="D95" s="78"/>
      <c r="E95" s="4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92"/>
      <c r="R95" s="4"/>
      <c r="S95" s="76"/>
      <c r="U95" s="8"/>
      <c r="V95" s="8"/>
      <c r="AA95" s="79" t="str">
        <f t="shared" si="3"/>
        <v/>
      </c>
    </row>
    <row r="96" spans="1:27" ht="15" hidden="1" customHeight="1" x14ac:dyDescent="0.2">
      <c r="A96" s="9"/>
      <c r="B96" s="3"/>
      <c r="C96" s="6"/>
      <c r="D96" s="78"/>
      <c r="E96" s="4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92"/>
      <c r="R96" s="4"/>
      <c r="S96" s="76"/>
      <c r="U96" s="8"/>
      <c r="V96" s="8"/>
      <c r="AA96" s="79" t="str">
        <f t="shared" si="3"/>
        <v/>
      </c>
    </row>
    <row r="97" spans="1:27" ht="15" hidden="1" customHeight="1" x14ac:dyDescent="0.2">
      <c r="A97" s="9"/>
      <c r="B97" s="3"/>
      <c r="C97" s="6"/>
      <c r="D97" s="78"/>
      <c r="E97" s="4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92"/>
      <c r="R97" s="4"/>
      <c r="S97" s="76"/>
      <c r="U97" s="8"/>
      <c r="V97" s="8"/>
      <c r="AA97" s="79" t="str">
        <f t="shared" si="3"/>
        <v/>
      </c>
    </row>
    <row r="98" spans="1:27" ht="15" hidden="1" customHeight="1" x14ac:dyDescent="0.2">
      <c r="A98" s="9"/>
      <c r="B98" s="3"/>
      <c r="C98" s="6"/>
      <c r="D98" s="78"/>
      <c r="E98" s="4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92"/>
      <c r="R98" s="4"/>
      <c r="S98" s="76"/>
      <c r="U98" s="8"/>
      <c r="V98" s="8"/>
      <c r="AA98" s="79" t="str">
        <f t="shared" si="3"/>
        <v/>
      </c>
    </row>
    <row r="99" spans="1:27" ht="15" hidden="1" customHeight="1" x14ac:dyDescent="0.2">
      <c r="A99" s="9"/>
      <c r="B99" s="3"/>
      <c r="C99" s="6"/>
      <c r="D99" s="78"/>
      <c r="E99" s="4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92"/>
      <c r="R99" s="4"/>
      <c r="S99" s="76"/>
      <c r="U99" s="8"/>
      <c r="V99" s="8"/>
      <c r="AA99" s="79" t="str">
        <f t="shared" si="3"/>
        <v/>
      </c>
    </row>
    <row r="100" spans="1:27" ht="15" hidden="1" customHeight="1" x14ac:dyDescent="0.2">
      <c r="A100" s="9"/>
      <c r="B100" s="3"/>
      <c r="C100" s="6"/>
      <c r="D100" s="78"/>
      <c r="E100" s="4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92"/>
      <c r="R100" s="4"/>
      <c r="S100" s="76"/>
      <c r="U100" s="8"/>
      <c r="V100" s="8"/>
      <c r="AA100" s="79" t="str">
        <f t="shared" si="3"/>
        <v/>
      </c>
    </row>
    <row r="101" spans="1:27" ht="15" hidden="1" customHeight="1" x14ac:dyDescent="0.2">
      <c r="A101" s="9"/>
      <c r="B101" s="3"/>
      <c r="C101" s="6"/>
      <c r="D101" s="78"/>
      <c r="E101" s="4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92"/>
      <c r="R101" s="4"/>
      <c r="S101" s="76"/>
      <c r="U101" s="8"/>
      <c r="V101" s="8"/>
      <c r="AA101" s="79" t="str">
        <f t="shared" si="3"/>
        <v/>
      </c>
    </row>
    <row r="102" spans="1:27" ht="15" hidden="1" customHeight="1" x14ac:dyDescent="0.2">
      <c r="A102" s="9"/>
      <c r="B102" s="3"/>
      <c r="C102" s="6"/>
      <c r="D102" s="78"/>
      <c r="E102" s="4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92"/>
      <c r="R102" s="4"/>
      <c r="S102" s="76"/>
      <c r="U102" s="8"/>
      <c r="V102" s="8"/>
      <c r="AA102" s="79" t="str">
        <f t="shared" si="3"/>
        <v/>
      </c>
    </row>
    <row r="103" spans="1:27" ht="15" hidden="1" customHeight="1" x14ac:dyDescent="0.2">
      <c r="A103" s="9"/>
      <c r="B103" s="3"/>
      <c r="C103" s="6"/>
      <c r="D103" s="78"/>
      <c r="E103" s="4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92"/>
      <c r="R103" s="4"/>
      <c r="S103" s="76"/>
      <c r="U103" s="8"/>
      <c r="V103" s="8"/>
      <c r="AA103" s="79" t="str">
        <f t="shared" si="3"/>
        <v/>
      </c>
    </row>
    <row r="104" spans="1:27" ht="15" hidden="1" customHeight="1" x14ac:dyDescent="0.2">
      <c r="A104" s="9"/>
      <c r="B104" s="3"/>
      <c r="C104" s="6"/>
      <c r="D104" s="78"/>
      <c r="E104" s="4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92"/>
      <c r="R104" s="4"/>
      <c r="S104" s="76"/>
      <c r="U104" s="8"/>
      <c r="V104" s="8"/>
      <c r="AA104" s="79" t="str">
        <f t="shared" si="3"/>
        <v/>
      </c>
    </row>
    <row r="105" spans="1:27" ht="15" hidden="1" customHeight="1" x14ac:dyDescent="0.2">
      <c r="A105" s="9"/>
      <c r="B105" s="3"/>
      <c r="C105" s="6"/>
      <c r="D105" s="78"/>
      <c r="E105" s="4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92"/>
      <c r="R105" s="4"/>
      <c r="S105" s="76"/>
      <c r="U105" s="8"/>
      <c r="V105" s="8"/>
      <c r="AA105" s="79" t="str">
        <f t="shared" si="3"/>
        <v/>
      </c>
    </row>
    <row r="106" spans="1:27" ht="15" hidden="1" customHeight="1" x14ac:dyDescent="0.2">
      <c r="A106" s="9"/>
      <c r="B106" s="3"/>
      <c r="C106" s="6"/>
      <c r="D106" s="78"/>
      <c r="E106" s="4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92"/>
      <c r="R106" s="4"/>
      <c r="S106" s="76"/>
      <c r="U106" s="8"/>
      <c r="V106" s="8"/>
      <c r="AA106" s="79" t="str">
        <f t="shared" ref="AA106:AA169" si="4">X106&amp;Y106&amp;Z106</f>
        <v/>
      </c>
    </row>
    <row r="107" spans="1:27" ht="15" hidden="1" customHeight="1" x14ac:dyDescent="0.2">
      <c r="A107" s="9"/>
      <c r="B107" s="3"/>
      <c r="C107" s="6"/>
      <c r="D107" s="78"/>
      <c r="E107" s="4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92"/>
      <c r="R107" s="4"/>
      <c r="S107" s="76"/>
      <c r="U107" s="8"/>
      <c r="V107" s="8"/>
      <c r="AA107" s="79" t="str">
        <f t="shared" si="4"/>
        <v/>
      </c>
    </row>
    <row r="108" spans="1:27" ht="15" hidden="1" customHeight="1" x14ac:dyDescent="0.2">
      <c r="A108" s="9"/>
      <c r="B108" s="3"/>
      <c r="C108" s="6"/>
      <c r="D108" s="78"/>
      <c r="E108" s="4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92"/>
      <c r="R108" s="4"/>
      <c r="S108" s="76"/>
      <c r="U108" s="8"/>
      <c r="V108" s="8"/>
      <c r="AA108" s="79" t="str">
        <f t="shared" si="4"/>
        <v/>
      </c>
    </row>
    <row r="109" spans="1:27" ht="15" hidden="1" customHeight="1" x14ac:dyDescent="0.2">
      <c r="A109" s="9"/>
      <c r="B109" s="3"/>
      <c r="C109" s="6"/>
      <c r="D109" s="78"/>
      <c r="E109" s="4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92"/>
      <c r="R109" s="4"/>
      <c r="S109" s="76"/>
      <c r="U109" s="8"/>
      <c r="V109" s="8"/>
      <c r="AA109" s="79" t="str">
        <f t="shared" si="4"/>
        <v/>
      </c>
    </row>
    <row r="110" spans="1:27" ht="15" hidden="1" customHeight="1" x14ac:dyDescent="0.2">
      <c r="A110" s="9"/>
      <c r="B110" s="3"/>
      <c r="C110" s="6"/>
      <c r="D110" s="78"/>
      <c r="E110" s="4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92"/>
      <c r="R110" s="4"/>
      <c r="S110" s="76"/>
      <c r="U110" s="8"/>
      <c r="V110" s="8"/>
      <c r="AA110" s="79" t="str">
        <f t="shared" si="4"/>
        <v/>
      </c>
    </row>
    <row r="111" spans="1:27" ht="15" hidden="1" customHeight="1" x14ac:dyDescent="0.2">
      <c r="A111" s="9"/>
      <c r="B111" s="3"/>
      <c r="C111" s="6"/>
      <c r="D111" s="78"/>
      <c r="E111" s="4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92"/>
      <c r="R111" s="4"/>
      <c r="S111" s="76"/>
      <c r="U111" s="8"/>
      <c r="V111" s="8"/>
      <c r="AA111" s="79" t="str">
        <f t="shared" si="4"/>
        <v/>
      </c>
    </row>
    <row r="112" spans="1:27" ht="15" hidden="1" customHeight="1" x14ac:dyDescent="0.2">
      <c r="A112" s="9"/>
      <c r="B112" s="3"/>
      <c r="C112" s="6"/>
      <c r="D112" s="78"/>
      <c r="E112" s="4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92"/>
      <c r="R112" s="4"/>
      <c r="S112" s="76"/>
      <c r="U112" s="8"/>
      <c r="V112" s="8"/>
      <c r="AA112" s="79" t="str">
        <f t="shared" si="4"/>
        <v/>
      </c>
    </row>
    <row r="113" spans="1:27" ht="15" hidden="1" customHeight="1" x14ac:dyDescent="0.2">
      <c r="A113" s="9"/>
      <c r="B113" s="3"/>
      <c r="C113" s="6"/>
      <c r="D113" s="78"/>
      <c r="E113" s="4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2"/>
      <c r="R113" s="4"/>
      <c r="S113" s="76"/>
      <c r="U113" s="8"/>
      <c r="V113" s="8"/>
      <c r="AA113" s="79" t="str">
        <f t="shared" si="4"/>
        <v/>
      </c>
    </row>
    <row r="114" spans="1:27" ht="15" hidden="1" customHeight="1" x14ac:dyDescent="0.2">
      <c r="A114" s="9"/>
      <c r="B114" s="3"/>
      <c r="C114" s="6"/>
      <c r="D114" s="78"/>
      <c r="E114" s="4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92"/>
      <c r="R114" s="4"/>
      <c r="S114" s="76"/>
      <c r="U114" s="8"/>
      <c r="V114" s="8"/>
      <c r="AA114" s="79" t="str">
        <f t="shared" si="4"/>
        <v/>
      </c>
    </row>
    <row r="115" spans="1:27" ht="15" hidden="1" customHeight="1" x14ac:dyDescent="0.2">
      <c r="A115" s="9"/>
      <c r="B115" s="3"/>
      <c r="C115" s="6"/>
      <c r="D115" s="78"/>
      <c r="E115" s="4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2"/>
      <c r="R115" s="4"/>
      <c r="S115" s="76"/>
      <c r="U115" s="8"/>
      <c r="V115" s="8"/>
      <c r="AA115" s="79" t="str">
        <f t="shared" si="4"/>
        <v/>
      </c>
    </row>
    <row r="116" spans="1:27" ht="15" hidden="1" customHeight="1" x14ac:dyDescent="0.2">
      <c r="A116" s="9"/>
      <c r="B116" s="3"/>
      <c r="C116" s="6"/>
      <c r="D116" s="78"/>
      <c r="E116" s="4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92"/>
      <c r="R116" s="4"/>
      <c r="S116" s="76"/>
      <c r="U116" s="8"/>
      <c r="V116" s="8"/>
      <c r="AA116" s="79" t="str">
        <f t="shared" si="4"/>
        <v/>
      </c>
    </row>
    <row r="117" spans="1:27" ht="15" hidden="1" customHeight="1" x14ac:dyDescent="0.2">
      <c r="A117" s="9"/>
      <c r="B117" s="3"/>
      <c r="C117" s="6"/>
      <c r="D117" s="78"/>
      <c r="E117" s="4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92"/>
      <c r="R117" s="4"/>
      <c r="S117" s="76"/>
      <c r="U117" s="8"/>
      <c r="V117" s="8"/>
      <c r="AA117" s="79" t="str">
        <f t="shared" si="4"/>
        <v/>
      </c>
    </row>
    <row r="118" spans="1:27" ht="15" hidden="1" customHeight="1" x14ac:dyDescent="0.2">
      <c r="A118" s="9"/>
      <c r="B118" s="3"/>
      <c r="C118" s="6"/>
      <c r="D118" s="78"/>
      <c r="E118" s="4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92"/>
      <c r="R118" s="4"/>
      <c r="S118" s="76"/>
      <c r="U118" s="8"/>
      <c r="V118" s="8"/>
      <c r="AA118" s="79" t="str">
        <f t="shared" si="4"/>
        <v/>
      </c>
    </row>
    <row r="119" spans="1:27" ht="15" hidden="1" customHeight="1" x14ac:dyDescent="0.2">
      <c r="A119" s="9"/>
      <c r="B119" s="3"/>
      <c r="C119" s="6"/>
      <c r="D119" s="78"/>
      <c r="E119" s="4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92"/>
      <c r="R119" s="4"/>
      <c r="S119" s="76"/>
      <c r="U119" s="8"/>
      <c r="V119" s="8"/>
      <c r="AA119" s="79" t="str">
        <f t="shared" si="4"/>
        <v/>
      </c>
    </row>
    <row r="120" spans="1:27" ht="15" hidden="1" customHeight="1" x14ac:dyDescent="0.2">
      <c r="A120" s="9"/>
      <c r="B120" s="3"/>
      <c r="C120" s="6"/>
      <c r="D120" s="78"/>
      <c r="E120" s="4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92"/>
      <c r="R120" s="4"/>
      <c r="S120" s="76"/>
      <c r="U120" s="8"/>
      <c r="V120" s="8"/>
      <c r="AA120" s="79" t="str">
        <f t="shared" si="4"/>
        <v/>
      </c>
    </row>
    <row r="121" spans="1:27" ht="15" hidden="1" customHeight="1" x14ac:dyDescent="0.2">
      <c r="A121" s="9"/>
      <c r="B121" s="3"/>
      <c r="C121" s="6"/>
      <c r="D121" s="78"/>
      <c r="E121" s="4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92"/>
      <c r="R121" s="4"/>
      <c r="S121" s="76"/>
      <c r="U121" s="8"/>
      <c r="V121" s="8"/>
      <c r="AA121" s="79" t="str">
        <f t="shared" si="4"/>
        <v/>
      </c>
    </row>
    <row r="122" spans="1:27" ht="15" hidden="1" customHeight="1" x14ac:dyDescent="0.2">
      <c r="A122" s="9"/>
      <c r="B122" s="3"/>
      <c r="C122" s="6"/>
      <c r="D122" s="78"/>
      <c r="E122" s="4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92"/>
      <c r="R122" s="4"/>
      <c r="S122" s="76"/>
      <c r="U122" s="8"/>
      <c r="V122" s="8"/>
      <c r="AA122" s="79" t="str">
        <f t="shared" si="4"/>
        <v/>
      </c>
    </row>
    <row r="123" spans="1:27" ht="15" hidden="1" customHeight="1" x14ac:dyDescent="0.2">
      <c r="A123" s="9"/>
      <c r="B123" s="3"/>
      <c r="C123" s="6"/>
      <c r="D123" s="78"/>
      <c r="E123" s="4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92"/>
      <c r="R123" s="4"/>
      <c r="S123" s="76"/>
      <c r="U123" s="8"/>
      <c r="V123" s="8"/>
      <c r="AA123" s="79" t="str">
        <f t="shared" si="4"/>
        <v/>
      </c>
    </row>
    <row r="124" spans="1:27" ht="15" hidden="1" customHeight="1" x14ac:dyDescent="0.2">
      <c r="A124" s="9"/>
      <c r="B124" s="3"/>
      <c r="C124" s="6"/>
      <c r="D124" s="78"/>
      <c r="E124" s="4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92"/>
      <c r="R124" s="4"/>
      <c r="S124" s="76"/>
      <c r="U124" s="8"/>
      <c r="V124" s="8"/>
      <c r="AA124" s="79" t="str">
        <f t="shared" si="4"/>
        <v/>
      </c>
    </row>
    <row r="125" spans="1:27" ht="15" hidden="1" customHeight="1" x14ac:dyDescent="0.2">
      <c r="A125" s="9"/>
      <c r="B125" s="3"/>
      <c r="C125" s="6"/>
      <c r="D125" s="78"/>
      <c r="E125" s="4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92"/>
      <c r="R125" s="4"/>
      <c r="S125" s="76"/>
      <c r="U125" s="8"/>
      <c r="V125" s="8"/>
      <c r="AA125" s="79" t="str">
        <f t="shared" si="4"/>
        <v/>
      </c>
    </row>
    <row r="126" spans="1:27" ht="15" hidden="1" customHeight="1" x14ac:dyDescent="0.2">
      <c r="A126" s="9"/>
      <c r="B126" s="3"/>
      <c r="C126" s="6"/>
      <c r="D126" s="78"/>
      <c r="E126" s="4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92"/>
      <c r="R126" s="4"/>
      <c r="S126" s="76"/>
      <c r="U126" s="8"/>
      <c r="V126" s="8"/>
      <c r="AA126" s="79" t="str">
        <f t="shared" si="4"/>
        <v/>
      </c>
    </row>
    <row r="127" spans="1:27" ht="15" hidden="1" customHeight="1" x14ac:dyDescent="0.2">
      <c r="A127" s="9"/>
      <c r="B127" s="3"/>
      <c r="C127" s="6"/>
      <c r="D127" s="78"/>
      <c r="E127" s="4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92"/>
      <c r="R127" s="4"/>
      <c r="S127" s="76"/>
      <c r="U127" s="8"/>
      <c r="V127" s="8"/>
      <c r="AA127" s="79" t="str">
        <f t="shared" si="4"/>
        <v/>
      </c>
    </row>
    <row r="128" spans="1:27" ht="15" hidden="1" customHeight="1" x14ac:dyDescent="0.2">
      <c r="A128" s="9"/>
      <c r="B128" s="3"/>
      <c r="C128" s="6"/>
      <c r="D128" s="78"/>
      <c r="E128" s="4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92"/>
      <c r="R128" s="4"/>
      <c r="S128" s="76"/>
      <c r="U128" s="8"/>
      <c r="V128" s="8"/>
      <c r="AA128" s="79" t="str">
        <f t="shared" si="4"/>
        <v/>
      </c>
    </row>
    <row r="129" spans="1:27" ht="15" hidden="1" customHeight="1" x14ac:dyDescent="0.2">
      <c r="A129" s="9"/>
      <c r="B129" s="3"/>
      <c r="C129" s="6"/>
      <c r="D129" s="78"/>
      <c r="E129" s="4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92"/>
      <c r="R129" s="4"/>
      <c r="S129" s="76"/>
      <c r="U129" s="8"/>
      <c r="V129" s="8"/>
      <c r="AA129" s="79" t="str">
        <f t="shared" si="4"/>
        <v/>
      </c>
    </row>
    <row r="130" spans="1:27" ht="15" hidden="1" customHeight="1" x14ac:dyDescent="0.2">
      <c r="A130" s="9"/>
      <c r="B130" s="3"/>
      <c r="C130" s="6"/>
      <c r="D130" s="78"/>
      <c r="E130" s="4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92"/>
      <c r="R130" s="4"/>
      <c r="S130" s="76"/>
      <c r="U130" s="8"/>
      <c r="V130" s="8"/>
      <c r="AA130" s="79" t="str">
        <f t="shared" si="4"/>
        <v/>
      </c>
    </row>
    <row r="131" spans="1:27" ht="15" hidden="1" customHeight="1" x14ac:dyDescent="0.2">
      <c r="A131" s="9"/>
      <c r="B131" s="3"/>
      <c r="C131" s="6"/>
      <c r="D131" s="78"/>
      <c r="E131" s="4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92"/>
      <c r="R131" s="4"/>
      <c r="S131" s="76"/>
      <c r="U131" s="8"/>
      <c r="V131" s="8"/>
      <c r="AA131" s="79" t="str">
        <f t="shared" si="4"/>
        <v/>
      </c>
    </row>
    <row r="132" spans="1:27" ht="15" hidden="1" customHeight="1" x14ac:dyDescent="0.2">
      <c r="A132" s="9"/>
      <c r="B132" s="3"/>
      <c r="C132" s="6"/>
      <c r="D132" s="78"/>
      <c r="E132" s="4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92"/>
      <c r="R132" s="4"/>
      <c r="S132" s="76"/>
      <c r="U132" s="8"/>
      <c r="V132" s="8"/>
      <c r="AA132" s="79" t="str">
        <f t="shared" si="4"/>
        <v/>
      </c>
    </row>
    <row r="133" spans="1:27" ht="15" hidden="1" customHeight="1" x14ac:dyDescent="0.2">
      <c r="A133" s="9"/>
      <c r="B133" s="3"/>
      <c r="C133" s="6"/>
      <c r="D133" s="78"/>
      <c r="E133" s="4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92"/>
      <c r="R133" s="4"/>
      <c r="S133" s="76"/>
      <c r="U133" s="8"/>
      <c r="V133" s="8"/>
      <c r="AA133" s="79" t="str">
        <f t="shared" si="4"/>
        <v/>
      </c>
    </row>
    <row r="134" spans="1:27" ht="15" hidden="1" customHeight="1" x14ac:dyDescent="0.2">
      <c r="A134" s="9"/>
      <c r="B134" s="3"/>
      <c r="C134" s="6"/>
      <c r="D134" s="78"/>
      <c r="E134" s="4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92"/>
      <c r="R134" s="4"/>
      <c r="S134" s="76"/>
      <c r="U134" s="8"/>
      <c r="V134" s="8"/>
      <c r="AA134" s="79" t="str">
        <f t="shared" si="4"/>
        <v/>
      </c>
    </row>
    <row r="135" spans="1:27" ht="15" hidden="1" customHeight="1" x14ac:dyDescent="0.2">
      <c r="A135" s="9"/>
      <c r="B135" s="3"/>
      <c r="C135" s="6"/>
      <c r="D135" s="78"/>
      <c r="E135" s="4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92"/>
      <c r="R135" s="4"/>
      <c r="S135" s="76"/>
      <c r="U135" s="8"/>
      <c r="V135" s="8"/>
      <c r="AA135" s="79" t="str">
        <f t="shared" si="4"/>
        <v/>
      </c>
    </row>
    <row r="136" spans="1:27" ht="15" hidden="1" customHeight="1" x14ac:dyDescent="0.2">
      <c r="A136" s="9"/>
      <c r="B136" s="3"/>
      <c r="C136" s="6"/>
      <c r="D136" s="78"/>
      <c r="E136" s="4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92"/>
      <c r="R136" s="4"/>
      <c r="S136" s="76"/>
      <c r="U136" s="8"/>
      <c r="V136" s="8"/>
      <c r="AA136" s="79" t="str">
        <f t="shared" si="4"/>
        <v/>
      </c>
    </row>
    <row r="137" spans="1:27" ht="15" hidden="1" customHeight="1" x14ac:dyDescent="0.2">
      <c r="A137" s="9"/>
      <c r="B137" s="3"/>
      <c r="C137" s="6"/>
      <c r="D137" s="78"/>
      <c r="E137" s="4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92"/>
      <c r="R137" s="4"/>
      <c r="S137" s="76"/>
      <c r="U137" s="8"/>
      <c r="V137" s="8"/>
      <c r="AA137" s="79" t="str">
        <f t="shared" si="4"/>
        <v/>
      </c>
    </row>
    <row r="138" spans="1:27" ht="15" hidden="1" customHeight="1" x14ac:dyDescent="0.2">
      <c r="A138" s="9"/>
      <c r="B138" s="3"/>
      <c r="C138" s="6"/>
      <c r="D138" s="78"/>
      <c r="E138" s="4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92"/>
      <c r="R138" s="4"/>
      <c r="S138" s="76"/>
      <c r="U138" s="8"/>
      <c r="V138" s="8"/>
      <c r="AA138" s="79" t="str">
        <f t="shared" si="4"/>
        <v/>
      </c>
    </row>
    <row r="139" spans="1:27" ht="15" hidden="1" customHeight="1" x14ac:dyDescent="0.2">
      <c r="A139" s="9"/>
      <c r="B139" s="3"/>
      <c r="C139" s="6"/>
      <c r="D139" s="78"/>
      <c r="E139" s="4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92"/>
      <c r="R139" s="4"/>
      <c r="S139" s="76"/>
      <c r="U139" s="8"/>
      <c r="V139" s="8"/>
      <c r="AA139" s="79" t="str">
        <f t="shared" si="4"/>
        <v/>
      </c>
    </row>
    <row r="140" spans="1:27" ht="15" hidden="1" customHeight="1" x14ac:dyDescent="0.2">
      <c r="A140" s="9"/>
      <c r="B140" s="3"/>
      <c r="C140" s="6"/>
      <c r="D140" s="78"/>
      <c r="E140" s="4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92"/>
      <c r="R140" s="4"/>
      <c r="S140" s="76"/>
      <c r="U140" s="8"/>
      <c r="V140" s="8"/>
      <c r="AA140" s="79" t="str">
        <f t="shared" si="4"/>
        <v/>
      </c>
    </row>
    <row r="141" spans="1:27" ht="15" hidden="1" customHeight="1" x14ac:dyDescent="0.2">
      <c r="A141" s="9"/>
      <c r="B141" s="3"/>
      <c r="C141" s="6"/>
      <c r="D141" s="78"/>
      <c r="E141" s="4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92"/>
      <c r="R141" s="4"/>
      <c r="S141" s="76"/>
      <c r="U141" s="8"/>
      <c r="V141" s="8"/>
      <c r="AA141" s="79" t="str">
        <f t="shared" si="4"/>
        <v/>
      </c>
    </row>
    <row r="142" spans="1:27" ht="15" hidden="1" customHeight="1" x14ac:dyDescent="0.2">
      <c r="A142" s="9"/>
      <c r="B142" s="3"/>
      <c r="C142" s="6"/>
      <c r="D142" s="78"/>
      <c r="E142" s="4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92"/>
      <c r="R142" s="4"/>
      <c r="S142" s="76"/>
      <c r="U142" s="8"/>
      <c r="V142" s="8"/>
      <c r="AA142" s="79" t="str">
        <f t="shared" si="4"/>
        <v/>
      </c>
    </row>
    <row r="143" spans="1:27" ht="15" hidden="1" customHeight="1" x14ac:dyDescent="0.2">
      <c r="A143" s="9"/>
      <c r="B143" s="3"/>
      <c r="C143" s="6"/>
      <c r="D143" s="78"/>
      <c r="E143" s="4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92"/>
      <c r="R143" s="4"/>
      <c r="S143" s="76"/>
      <c r="U143" s="8"/>
      <c r="V143" s="8"/>
      <c r="AA143" s="79" t="str">
        <f t="shared" si="4"/>
        <v/>
      </c>
    </row>
    <row r="144" spans="1:27" ht="15" hidden="1" customHeight="1" x14ac:dyDescent="0.2">
      <c r="A144" s="9"/>
      <c r="B144" s="3"/>
      <c r="C144" s="6"/>
      <c r="D144" s="78"/>
      <c r="E144" s="4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92"/>
      <c r="R144" s="4"/>
      <c r="S144" s="76"/>
      <c r="U144" s="8"/>
      <c r="V144" s="8"/>
      <c r="AA144" s="79" t="str">
        <f t="shared" si="4"/>
        <v/>
      </c>
    </row>
    <row r="145" spans="1:27" ht="15" hidden="1" customHeight="1" x14ac:dyDescent="0.2">
      <c r="A145" s="9"/>
      <c r="B145" s="3"/>
      <c r="C145" s="6"/>
      <c r="D145" s="78"/>
      <c r="E145" s="4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92"/>
      <c r="R145" s="4"/>
      <c r="S145" s="76"/>
      <c r="U145" s="8"/>
      <c r="V145" s="8"/>
      <c r="AA145" s="79" t="str">
        <f t="shared" si="4"/>
        <v/>
      </c>
    </row>
    <row r="146" spans="1:27" ht="15" hidden="1" customHeight="1" x14ac:dyDescent="0.2">
      <c r="A146" s="9"/>
      <c r="B146" s="3"/>
      <c r="C146" s="6"/>
      <c r="D146" s="78"/>
      <c r="E146" s="4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92"/>
      <c r="R146" s="4"/>
      <c r="S146" s="76"/>
      <c r="U146" s="8"/>
      <c r="V146" s="8"/>
      <c r="AA146" s="79" t="str">
        <f t="shared" si="4"/>
        <v/>
      </c>
    </row>
    <row r="147" spans="1:27" ht="15" hidden="1" customHeight="1" x14ac:dyDescent="0.2">
      <c r="A147" s="9"/>
      <c r="B147" s="3"/>
      <c r="C147" s="6"/>
      <c r="D147" s="78"/>
      <c r="E147" s="4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92"/>
      <c r="R147" s="4"/>
      <c r="S147" s="76"/>
      <c r="U147" s="8"/>
      <c r="V147" s="8"/>
      <c r="AA147" s="79" t="str">
        <f t="shared" si="4"/>
        <v/>
      </c>
    </row>
    <row r="148" spans="1:27" ht="15" hidden="1" customHeight="1" x14ac:dyDescent="0.2">
      <c r="A148" s="9"/>
      <c r="B148" s="3"/>
      <c r="C148" s="6"/>
      <c r="D148" s="78"/>
      <c r="E148" s="4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92"/>
      <c r="R148" s="4"/>
      <c r="S148" s="76"/>
      <c r="U148" s="8"/>
      <c r="V148" s="8"/>
      <c r="AA148" s="79" t="str">
        <f t="shared" si="4"/>
        <v/>
      </c>
    </row>
    <row r="149" spans="1:27" ht="15" hidden="1" customHeight="1" x14ac:dyDescent="0.2">
      <c r="A149" s="9"/>
      <c r="B149" s="3"/>
      <c r="C149" s="6"/>
      <c r="D149" s="78"/>
      <c r="E149" s="4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92"/>
      <c r="R149" s="4"/>
      <c r="S149" s="76"/>
      <c r="U149" s="8"/>
      <c r="V149" s="8"/>
      <c r="AA149" s="79" t="str">
        <f t="shared" si="4"/>
        <v/>
      </c>
    </row>
    <row r="150" spans="1:27" ht="15" hidden="1" customHeight="1" x14ac:dyDescent="0.2">
      <c r="A150" s="9"/>
      <c r="B150" s="3"/>
      <c r="C150" s="6"/>
      <c r="D150" s="78"/>
      <c r="E150" s="4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92"/>
      <c r="R150" s="4"/>
      <c r="S150" s="76"/>
      <c r="U150" s="8"/>
      <c r="V150" s="8"/>
      <c r="AA150" s="79" t="str">
        <f t="shared" si="4"/>
        <v/>
      </c>
    </row>
    <row r="151" spans="1:27" ht="15" hidden="1" customHeight="1" x14ac:dyDescent="0.2">
      <c r="A151" s="9"/>
      <c r="B151" s="3"/>
      <c r="C151" s="6"/>
      <c r="D151" s="78"/>
      <c r="E151" s="4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92"/>
      <c r="R151" s="4"/>
      <c r="S151" s="76"/>
      <c r="U151" s="8"/>
      <c r="V151" s="8"/>
      <c r="AA151" s="79" t="str">
        <f t="shared" si="4"/>
        <v/>
      </c>
    </row>
    <row r="152" spans="1:27" ht="15" hidden="1" customHeight="1" x14ac:dyDescent="0.2">
      <c r="A152" s="9"/>
      <c r="B152" s="3"/>
      <c r="C152" s="6"/>
      <c r="D152" s="78"/>
      <c r="E152" s="4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92"/>
      <c r="R152" s="4"/>
      <c r="S152" s="76"/>
      <c r="U152" s="8"/>
      <c r="V152" s="8"/>
      <c r="AA152" s="79" t="str">
        <f t="shared" si="4"/>
        <v/>
      </c>
    </row>
    <row r="153" spans="1:27" ht="15" hidden="1" customHeight="1" x14ac:dyDescent="0.2">
      <c r="A153" s="9"/>
      <c r="B153" s="3"/>
      <c r="C153" s="6"/>
      <c r="D153" s="78"/>
      <c r="E153" s="4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92"/>
      <c r="R153" s="4"/>
      <c r="S153" s="76"/>
      <c r="U153" s="8"/>
      <c r="V153" s="8"/>
      <c r="AA153" s="79" t="str">
        <f t="shared" si="4"/>
        <v/>
      </c>
    </row>
    <row r="154" spans="1:27" ht="15" hidden="1" customHeight="1" x14ac:dyDescent="0.2">
      <c r="A154" s="9"/>
      <c r="B154" s="3"/>
      <c r="C154" s="6"/>
      <c r="D154" s="78"/>
      <c r="E154" s="4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92"/>
      <c r="R154" s="4"/>
      <c r="S154" s="76"/>
      <c r="U154" s="8"/>
      <c r="V154" s="8"/>
      <c r="AA154" s="79" t="str">
        <f t="shared" si="4"/>
        <v/>
      </c>
    </row>
    <row r="155" spans="1:27" ht="15" hidden="1" customHeight="1" x14ac:dyDescent="0.2">
      <c r="A155" s="9"/>
      <c r="B155" s="3"/>
      <c r="C155" s="6"/>
      <c r="D155" s="78"/>
      <c r="E155" s="4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92"/>
      <c r="R155" s="4"/>
      <c r="S155" s="76"/>
      <c r="U155" s="8"/>
      <c r="V155" s="8"/>
      <c r="AA155" s="79" t="str">
        <f t="shared" si="4"/>
        <v/>
      </c>
    </row>
    <row r="156" spans="1:27" ht="15" hidden="1" customHeight="1" x14ac:dyDescent="0.2">
      <c r="A156" s="9"/>
      <c r="B156" s="3"/>
      <c r="C156" s="6"/>
      <c r="D156" s="78"/>
      <c r="E156" s="4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92"/>
      <c r="R156" s="4"/>
      <c r="S156" s="76"/>
      <c r="U156" s="8"/>
      <c r="V156" s="8"/>
      <c r="AA156" s="79" t="str">
        <f t="shared" si="4"/>
        <v/>
      </c>
    </row>
    <row r="157" spans="1:27" ht="15" hidden="1" customHeight="1" x14ac:dyDescent="0.2">
      <c r="A157" s="9"/>
      <c r="B157" s="3"/>
      <c r="C157" s="6"/>
      <c r="D157" s="78"/>
      <c r="E157" s="4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92"/>
      <c r="R157" s="4"/>
      <c r="S157" s="76"/>
      <c r="U157" s="8"/>
      <c r="V157" s="8"/>
      <c r="AA157" s="79" t="str">
        <f t="shared" si="4"/>
        <v/>
      </c>
    </row>
    <row r="158" spans="1:27" ht="15" hidden="1" customHeight="1" x14ac:dyDescent="0.2">
      <c r="A158" s="9"/>
      <c r="B158" s="3"/>
      <c r="C158" s="6"/>
      <c r="D158" s="78"/>
      <c r="E158" s="4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92"/>
      <c r="R158" s="4"/>
      <c r="S158" s="76"/>
      <c r="U158" s="8"/>
      <c r="V158" s="8"/>
      <c r="AA158" s="79" t="str">
        <f t="shared" si="4"/>
        <v/>
      </c>
    </row>
    <row r="159" spans="1:27" ht="15" hidden="1" customHeight="1" x14ac:dyDescent="0.2">
      <c r="A159" s="9"/>
      <c r="B159" s="3"/>
      <c r="C159" s="6"/>
      <c r="D159" s="78"/>
      <c r="E159" s="4"/>
      <c r="F159" s="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92"/>
      <c r="R159" s="4"/>
      <c r="S159" s="76"/>
      <c r="U159" s="8"/>
      <c r="V159" s="8"/>
      <c r="AA159" s="79" t="str">
        <f t="shared" si="4"/>
        <v/>
      </c>
    </row>
    <row r="160" spans="1:27" ht="15" hidden="1" customHeight="1" x14ac:dyDescent="0.2">
      <c r="A160" s="9"/>
      <c r="B160" s="3"/>
      <c r="C160" s="6"/>
      <c r="D160" s="78"/>
      <c r="E160" s="4"/>
      <c r="F160" s="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92"/>
      <c r="R160" s="4"/>
      <c r="S160" s="76"/>
      <c r="U160" s="8"/>
      <c r="V160" s="8"/>
      <c r="AA160" s="79" t="str">
        <f t="shared" si="4"/>
        <v/>
      </c>
    </row>
    <row r="161" spans="1:27" ht="15" hidden="1" customHeight="1" x14ac:dyDescent="0.2">
      <c r="A161" s="9"/>
      <c r="B161" s="3"/>
      <c r="C161" s="6"/>
      <c r="D161" s="78"/>
      <c r="E161" s="4"/>
      <c r="F161" s="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92"/>
      <c r="R161" s="4"/>
      <c r="S161" s="76"/>
      <c r="U161" s="8"/>
      <c r="V161" s="8"/>
      <c r="AA161" s="79" t="str">
        <f t="shared" si="4"/>
        <v/>
      </c>
    </row>
    <row r="162" spans="1:27" ht="15" hidden="1" customHeight="1" x14ac:dyDescent="0.2">
      <c r="A162" s="9"/>
      <c r="B162" s="3"/>
      <c r="C162" s="6"/>
      <c r="D162" s="78"/>
      <c r="E162" s="4"/>
      <c r="F162" s="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92"/>
      <c r="R162" s="4"/>
      <c r="S162" s="76"/>
      <c r="U162" s="8"/>
      <c r="V162" s="8"/>
      <c r="AA162" s="79" t="str">
        <f t="shared" si="4"/>
        <v/>
      </c>
    </row>
    <row r="163" spans="1:27" ht="15" hidden="1" customHeight="1" x14ac:dyDescent="0.2">
      <c r="A163" s="1"/>
      <c r="B163" s="3"/>
      <c r="C163" s="6"/>
      <c r="D163" s="78"/>
      <c r="E163" s="4"/>
      <c r="F163" s="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92"/>
      <c r="R163" s="4"/>
      <c r="S163" s="76"/>
      <c r="U163" s="8"/>
      <c r="V163" s="8"/>
      <c r="AA163" s="79" t="str">
        <f t="shared" si="4"/>
        <v/>
      </c>
    </row>
    <row r="164" spans="1:27" ht="15" hidden="1" customHeight="1" x14ac:dyDescent="0.2">
      <c r="A164" s="1"/>
      <c r="B164" s="3"/>
      <c r="C164" s="6"/>
      <c r="D164" s="78"/>
      <c r="E164" s="4"/>
      <c r="F164" s="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92"/>
      <c r="R164" s="4"/>
      <c r="S164" s="76"/>
      <c r="U164" s="8"/>
      <c r="V164" s="8"/>
      <c r="AA164" s="79" t="str">
        <f t="shared" si="4"/>
        <v/>
      </c>
    </row>
    <row r="165" spans="1:27" ht="15" hidden="1" customHeight="1" x14ac:dyDescent="0.2">
      <c r="A165" s="1"/>
      <c r="B165" s="3"/>
      <c r="C165" s="6"/>
      <c r="D165" s="78"/>
      <c r="E165" s="4"/>
      <c r="F165" s="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92"/>
      <c r="R165" s="4"/>
      <c r="S165" s="76"/>
      <c r="U165" s="8"/>
      <c r="V165" s="8"/>
      <c r="AA165" s="79" t="str">
        <f t="shared" si="4"/>
        <v/>
      </c>
    </row>
    <row r="166" spans="1:27" ht="15" hidden="1" customHeight="1" x14ac:dyDescent="0.2">
      <c r="A166" s="1"/>
      <c r="B166" s="3"/>
      <c r="C166" s="6"/>
      <c r="D166" s="78"/>
      <c r="E166" s="4"/>
      <c r="F166" s="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92"/>
      <c r="R166" s="4"/>
      <c r="S166" s="76"/>
      <c r="U166" s="8"/>
      <c r="V166" s="8"/>
      <c r="AA166" s="79" t="str">
        <f t="shared" si="4"/>
        <v/>
      </c>
    </row>
    <row r="167" spans="1:27" ht="15" hidden="1" customHeight="1" x14ac:dyDescent="0.2">
      <c r="A167" s="9"/>
      <c r="B167" s="3"/>
      <c r="C167" s="6"/>
      <c r="D167" s="78"/>
      <c r="E167" s="4"/>
      <c r="F167" s="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92"/>
      <c r="R167" s="4"/>
      <c r="S167" s="76"/>
      <c r="U167" s="8"/>
      <c r="V167" s="8"/>
      <c r="AA167" s="79" t="str">
        <f t="shared" si="4"/>
        <v/>
      </c>
    </row>
    <row r="168" spans="1:27" ht="15" customHeight="1" x14ac:dyDescent="0.2">
      <c r="A168" s="9"/>
      <c r="B168" s="3"/>
      <c r="C168" s="6"/>
      <c r="D168" s="9"/>
      <c r="E168" s="6"/>
      <c r="F168" s="3"/>
      <c r="G168" s="372"/>
      <c r="H168" s="3"/>
      <c r="I168" s="3"/>
      <c r="J168" s="372"/>
      <c r="K168" s="3"/>
      <c r="L168" s="3"/>
      <c r="M168" s="372"/>
      <c r="N168" s="3"/>
      <c r="O168" s="3"/>
      <c r="P168" s="372"/>
      <c r="Q168" s="3"/>
      <c r="R168" s="3"/>
      <c r="S168" s="372"/>
      <c r="U168" s="8"/>
      <c r="V168" s="8"/>
      <c r="AA168" s="79" t="str">
        <f t="shared" si="4"/>
        <v/>
      </c>
    </row>
    <row r="169" spans="1:27" ht="15" customHeight="1" x14ac:dyDescent="0.2">
      <c r="A169" s="9"/>
      <c r="B169" s="3"/>
      <c r="C169" s="6"/>
      <c r="D169" s="78"/>
      <c r="F169" s="8"/>
      <c r="G169" s="8"/>
      <c r="H169" s="8"/>
      <c r="I169" s="8"/>
      <c r="J169" s="373"/>
      <c r="K169" s="8"/>
      <c r="L169" s="8"/>
      <c r="M169" s="8"/>
      <c r="N169" s="8"/>
      <c r="O169" s="8"/>
      <c r="P169" s="8"/>
      <c r="Q169" s="374"/>
      <c r="R169" s="8"/>
      <c r="S169" s="8"/>
      <c r="U169" s="8"/>
      <c r="V169" s="8"/>
      <c r="AA169" s="79" t="str">
        <f t="shared" si="4"/>
        <v/>
      </c>
    </row>
    <row r="170" spans="1:27" ht="15" customHeight="1" x14ac:dyDescent="0.2">
      <c r="A170" s="9"/>
      <c r="B170" s="3"/>
      <c r="C170" s="6"/>
      <c r="D170" s="78"/>
      <c r="E170" s="4"/>
      <c r="F170" s="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92"/>
      <c r="R170" s="4"/>
      <c r="S170" s="76"/>
      <c r="U170" s="8"/>
      <c r="V170" s="8"/>
      <c r="AA170" s="79" t="str">
        <f>X170&amp;Y170&amp;Z170</f>
        <v/>
      </c>
    </row>
    <row r="171" spans="1:27" ht="15" customHeight="1" x14ac:dyDescent="0.2">
      <c r="A171" s="9"/>
      <c r="B171" s="3"/>
      <c r="C171" s="6"/>
      <c r="D171" s="78"/>
      <c r="E171" s="4"/>
      <c r="F171" s="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92"/>
      <c r="R171" s="4"/>
      <c r="S171" s="76"/>
      <c r="U171" s="8"/>
      <c r="V171" s="8"/>
      <c r="AA171" s="79" t="str">
        <f>X171&amp;Y171&amp;Z171</f>
        <v/>
      </c>
    </row>
    <row r="172" spans="1:27" ht="12.75" customHeight="1" thickBot="1" x14ac:dyDescent="0.25">
      <c r="A172" s="9"/>
      <c r="B172" s="14"/>
      <c r="C172" s="15"/>
      <c r="D172" s="78"/>
      <c r="E172" s="4"/>
      <c r="F172" s="17"/>
      <c r="G172" s="16"/>
      <c r="H172" s="16"/>
      <c r="I172" s="16"/>
      <c r="J172" s="16"/>
      <c r="K172" s="16"/>
      <c r="L172" s="16"/>
      <c r="M172" s="4"/>
      <c r="N172" s="4"/>
      <c r="O172" s="16"/>
      <c r="P172" s="16"/>
      <c r="Q172" s="93"/>
      <c r="R172" s="16"/>
      <c r="S172" s="77"/>
      <c r="U172" s="8"/>
      <c r="V172" s="8"/>
      <c r="AA172" s="79" t="str">
        <f>X172&amp;Y172&amp;Z172</f>
        <v/>
      </c>
    </row>
    <row r="173" spans="1:27" ht="15" customHeight="1" thickBot="1" x14ac:dyDescent="0.25">
      <c r="A173" s="18"/>
      <c r="B173" s="18"/>
      <c r="C173" s="18"/>
      <c r="D173" s="20">
        <f t="shared" ref="D173:R173" si="5">SUM(D10:D172)</f>
        <v>0</v>
      </c>
      <c r="E173" s="20">
        <f t="shared" si="5"/>
        <v>0</v>
      </c>
      <c r="F173" s="20">
        <f t="shared" si="5"/>
        <v>0</v>
      </c>
      <c r="G173" s="20">
        <f t="shared" si="5"/>
        <v>4500</v>
      </c>
      <c r="H173" s="20" t="e">
        <f t="shared" si="5"/>
        <v>#DIV/0!</v>
      </c>
      <c r="I173" s="20">
        <f t="shared" si="5"/>
        <v>0</v>
      </c>
      <c r="J173" s="20">
        <f t="shared" si="5"/>
        <v>0</v>
      </c>
      <c r="K173" s="20">
        <f t="shared" si="5"/>
        <v>0</v>
      </c>
      <c r="L173" s="20">
        <f t="shared" si="5"/>
        <v>300</v>
      </c>
      <c r="M173" s="20">
        <f t="shared" si="5"/>
        <v>0</v>
      </c>
      <c r="N173" s="20">
        <f t="shared" si="5"/>
        <v>0</v>
      </c>
      <c r="O173" s="20">
        <f t="shared" si="5"/>
        <v>0</v>
      </c>
      <c r="P173" s="20">
        <f t="shared" si="5"/>
        <v>0</v>
      </c>
      <c r="Q173" s="94" t="e">
        <f t="shared" si="5"/>
        <v>#DIV/0!</v>
      </c>
      <c r="R173" s="20">
        <f t="shared" si="5"/>
        <v>500</v>
      </c>
      <c r="S173" s="19" t="e">
        <f>SUM(D173:P173)-R173</f>
        <v>#DIV/0!</v>
      </c>
    </row>
    <row r="174" spans="1:27" ht="15" customHeight="1" x14ac:dyDescent="0.2">
      <c r="D174" s="13"/>
      <c r="G174">
        <f>Budget!E10</f>
        <v>0</v>
      </c>
    </row>
    <row r="175" spans="1:27" ht="15" customHeight="1" x14ac:dyDescent="0.2">
      <c r="B175" s="22" t="s">
        <v>45</v>
      </c>
      <c r="G175" s="378">
        <f>G173+G174</f>
        <v>4500</v>
      </c>
    </row>
    <row r="176" spans="1:27" ht="15" customHeight="1" x14ac:dyDescent="0.2">
      <c r="G176" s="11" t="s">
        <v>255</v>
      </c>
    </row>
  </sheetData>
  <sheetProtection selectLockedCells="1"/>
  <mergeCells count="7">
    <mergeCell ref="B6:P6"/>
    <mergeCell ref="S8:S9"/>
    <mergeCell ref="B2:E2"/>
    <mergeCell ref="B3:F3"/>
    <mergeCell ref="C4:E4"/>
    <mergeCell ref="O2:P2"/>
    <mergeCell ref="O4:P4"/>
  </mergeCells>
  <phoneticPr fontId="0" type="noConversion"/>
  <pageMargins left="0.21" right="0.2" top="0.98425196850393704" bottom="0.47" header="0.51181102362204722" footer="0.25"/>
  <pageSetup paperSize="9" scale="64" orientation="landscape" r:id="rId1"/>
  <headerFooter alignWithMargins="0"/>
  <rowBreaks count="1" manualBreakCount="1">
    <brk id="182" max="28" man="1"/>
  </rowBreaks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zoomScaleNormal="100" zoomScaleSheetLayoutView="80" workbookViewId="0">
      <selection activeCell="E35" sqref="E35"/>
    </sheetView>
  </sheetViews>
  <sheetFormatPr defaultRowHeight="12.75" x14ac:dyDescent="0.2"/>
  <cols>
    <col min="1" max="1" width="5.42578125" style="306" customWidth="1"/>
    <col min="2" max="2" width="32.5703125" style="306" bestFit="1" customWidth="1"/>
    <col min="3" max="3" width="37.140625" style="306" customWidth="1"/>
    <col min="4" max="4" width="21" style="306" customWidth="1"/>
    <col min="5" max="5" width="7.42578125" style="306" customWidth="1"/>
    <col min="6" max="16384" width="9.140625" style="306"/>
  </cols>
  <sheetData>
    <row r="1" spans="2:4" ht="18" x14ac:dyDescent="0.25">
      <c r="B1" s="307"/>
      <c r="C1" s="307"/>
      <c r="D1" s="331" t="s">
        <v>246</v>
      </c>
    </row>
    <row r="2" spans="2:4" ht="18" x14ac:dyDescent="0.25">
      <c r="D2" s="330" t="s">
        <v>257</v>
      </c>
    </row>
    <row r="3" spans="2:4" ht="18" x14ac:dyDescent="0.25">
      <c r="C3" s="307"/>
      <c r="D3" s="330" t="s">
        <v>258</v>
      </c>
    </row>
    <row r="5" spans="2:4" ht="18" x14ac:dyDescent="0.25">
      <c r="B5" s="308"/>
      <c r="C5" s="307"/>
      <c r="D5" s="330" t="s">
        <v>248</v>
      </c>
    </row>
    <row r="6" spans="2:4" ht="18" x14ac:dyDescent="0.25">
      <c r="B6" s="308"/>
      <c r="D6" s="330" t="s">
        <v>47</v>
      </c>
    </row>
    <row r="7" spans="2:4" ht="18" x14ac:dyDescent="0.25">
      <c r="B7" s="308"/>
      <c r="C7" s="308"/>
      <c r="D7" s="330" t="s">
        <v>48</v>
      </c>
    </row>
    <row r="8" spans="2:4" x14ac:dyDescent="0.2">
      <c r="B8" s="308"/>
      <c r="C8" s="308"/>
    </row>
    <row r="9" spans="2:4" x14ac:dyDescent="0.2">
      <c r="B9" s="449"/>
      <c r="C9" s="449"/>
    </row>
    <row r="11" spans="2:4" ht="20.25" x14ac:dyDescent="0.3">
      <c r="B11" s="450" t="s">
        <v>246</v>
      </c>
      <c r="C11" s="450"/>
      <c r="D11" s="450"/>
    </row>
    <row r="12" spans="2:4" ht="20.25" x14ac:dyDescent="0.3">
      <c r="B12" s="450" t="s">
        <v>247</v>
      </c>
      <c r="C12" s="450"/>
      <c r="D12" s="450"/>
    </row>
    <row r="13" spans="2:4" s="309" customFormat="1" ht="15.75" x14ac:dyDescent="0.25">
      <c r="B13" s="448" t="s">
        <v>22</v>
      </c>
      <c r="C13" s="448"/>
      <c r="D13" s="448"/>
    </row>
    <row r="14" spans="2:4" s="310" customFormat="1" ht="18" x14ac:dyDescent="0.25">
      <c r="B14" s="453" t="str">
        <f>CONCATENATE(VLOOKUP($D$15,BOTP!$A$10:$S$2966,2,TRUE)," ",VLOOKUP($D$15,BOTP!$A$10:$S$966,3,TRUE))</f>
        <v>Peter Smith</v>
      </c>
      <c r="C14" s="453"/>
      <c r="D14" s="332" t="s">
        <v>38</v>
      </c>
    </row>
    <row r="15" spans="2:4" s="310" customFormat="1" ht="18" x14ac:dyDescent="0.25">
      <c r="B15" s="453" t="str">
        <f>VLOOKUP($D$15,BOTP!$A$10:$AA$829,21,TRUE)</f>
        <v>151 Royal Street</v>
      </c>
      <c r="C15" s="453"/>
      <c r="D15" s="333">
        <v>1</v>
      </c>
    </row>
    <row r="16" spans="2:4" s="310" customFormat="1" ht="18" x14ac:dyDescent="0.25">
      <c r="B16" s="453" t="str">
        <f>VLOOKUP($D$15,BOTP!$A$10:$AA$829,22,TRUE)</f>
        <v>East Perth WA 6004</v>
      </c>
      <c r="C16" s="453"/>
    </row>
    <row r="17" spans="2:4" s="310" customFormat="1" ht="15.75" x14ac:dyDescent="0.25">
      <c r="B17" s="311"/>
      <c r="C17" s="311"/>
    </row>
    <row r="18" spans="2:4" s="310" customFormat="1" ht="15.75" x14ac:dyDescent="0.25">
      <c r="B18" s="312" t="s">
        <v>23</v>
      </c>
      <c r="C18" s="454" t="str">
        <f>BOTP!C4</f>
        <v xml:space="preserve"> </v>
      </c>
      <c r="D18" s="454"/>
    </row>
    <row r="19" spans="2:4" s="309" customFormat="1" ht="15.75" x14ac:dyDescent="0.25"/>
    <row r="20" spans="2:4" s="309" customFormat="1" ht="15.75" customHeight="1" x14ac:dyDescent="0.25">
      <c r="B20" s="455" t="s">
        <v>24</v>
      </c>
      <c r="C20" s="313" t="s">
        <v>40</v>
      </c>
      <c r="D20" s="324">
        <f>VLOOKUP($D$15,BOTP!$A$10:$S$966,10,TRUE)</f>
        <v>0</v>
      </c>
    </row>
    <row r="21" spans="2:4" s="309" customFormat="1" ht="15.75" customHeight="1" x14ac:dyDescent="0.25">
      <c r="B21" s="456"/>
      <c r="C21" s="313" t="s">
        <v>25</v>
      </c>
      <c r="D21" s="324">
        <f>VLOOKUP($D$15,BOTP!$A$10:$S$966,11,TRUE)</f>
        <v>0</v>
      </c>
    </row>
    <row r="22" spans="2:4" s="309" customFormat="1" ht="15.75" customHeight="1" x14ac:dyDescent="0.25">
      <c r="B22" s="456"/>
      <c r="C22" s="313" t="s">
        <v>26</v>
      </c>
      <c r="D22" s="324">
        <f>VLOOKUP($D$15,BOTP!$A$10:$S$966,9,TRUE)</f>
        <v>0</v>
      </c>
    </row>
    <row r="23" spans="2:4" s="309" customFormat="1" ht="15.75" customHeight="1" x14ac:dyDescent="0.25">
      <c r="B23" s="456"/>
      <c r="C23" s="313" t="s">
        <v>27</v>
      </c>
      <c r="D23" s="324" t="e">
        <f>VLOOKUP($D$15,BOTP!$A$10:$S$966,8,TRUE)</f>
        <v>#DIV/0!</v>
      </c>
    </row>
    <row r="24" spans="2:4" s="309" customFormat="1" ht="15.75" customHeight="1" x14ac:dyDescent="0.25">
      <c r="B24" s="456"/>
      <c r="C24" s="313" t="s">
        <v>97</v>
      </c>
      <c r="D24" s="324">
        <f>VLOOKUP($D$15,BOTP!$A$10:$S$966,7,TRUE)</f>
        <v>150</v>
      </c>
    </row>
    <row r="25" spans="2:4" s="309" customFormat="1" ht="15.75" customHeight="1" x14ac:dyDescent="0.25">
      <c r="B25" s="456"/>
      <c r="C25" s="313" t="s">
        <v>39</v>
      </c>
      <c r="D25" s="324">
        <f>VLOOKUP($D$15,BOTP!$A$10:$S$966,12,TRUE)</f>
        <v>10</v>
      </c>
    </row>
    <row r="26" spans="2:4" s="309" customFormat="1" ht="15.75" customHeight="1" x14ac:dyDescent="0.25">
      <c r="B26" s="457"/>
      <c r="C26" s="347" t="s">
        <v>28</v>
      </c>
      <c r="D26" s="324">
        <f>VLOOKUP($D$15,BOTP!$A$10:$S$966,6,TRUE)</f>
        <v>0</v>
      </c>
    </row>
    <row r="27" spans="2:4" s="309" customFormat="1" ht="15.75" x14ac:dyDescent="0.25">
      <c r="B27" s="314"/>
      <c r="C27" s="316"/>
      <c r="D27" s="325"/>
    </row>
    <row r="28" spans="2:4" s="309" customFormat="1" ht="15.75" customHeight="1" x14ac:dyDescent="0.25">
      <c r="B28" s="458" t="s">
        <v>30</v>
      </c>
      <c r="C28" s="347" t="s">
        <v>115</v>
      </c>
      <c r="D28" s="324">
        <f>VLOOKUP($D$15,BOTP!$A$10:$S$966,4,TRUE)</f>
        <v>0</v>
      </c>
    </row>
    <row r="29" spans="2:4" s="309" customFormat="1" ht="15.75" customHeight="1" x14ac:dyDescent="0.25">
      <c r="B29" s="458"/>
      <c r="C29" s="313" t="s">
        <v>31</v>
      </c>
      <c r="D29" s="324">
        <f>VLOOKUP($D$15,BOTP!$A$10:$S$966,5,TRUE)</f>
        <v>0</v>
      </c>
    </row>
    <row r="30" spans="2:4" s="309" customFormat="1" ht="15.75" customHeight="1" x14ac:dyDescent="0.25">
      <c r="B30" s="458"/>
      <c r="C30" s="313" t="s">
        <v>137</v>
      </c>
      <c r="D30" s="324">
        <f>VLOOKUP($D$15,BOTP!$A$10:$S$167,13,TRUE)</f>
        <v>0</v>
      </c>
    </row>
    <row r="31" spans="2:4" s="309" customFormat="1" ht="15.75" customHeight="1" x14ac:dyDescent="0.25">
      <c r="B31" s="458"/>
      <c r="C31" s="313" t="s">
        <v>236</v>
      </c>
      <c r="D31" s="324">
        <f>VLOOKUP($D$15,BOTP!$A$10:$S$167,15,TRUE)</f>
        <v>0</v>
      </c>
    </row>
    <row r="32" spans="2:4" s="317" customFormat="1" ht="15.75" customHeight="1" x14ac:dyDescent="0.25">
      <c r="B32" s="315"/>
      <c r="C32" s="316"/>
      <c r="D32" s="325"/>
    </row>
    <row r="33" spans="2:4" s="309" customFormat="1" ht="15.75" customHeight="1" x14ac:dyDescent="0.25">
      <c r="B33" s="459" t="s">
        <v>32</v>
      </c>
      <c r="C33" s="318" t="s">
        <v>29</v>
      </c>
      <c r="D33" s="324">
        <f>VLOOKUP($D$15,BOTP!$A$10:$S$966,14,TRUE)</f>
        <v>0</v>
      </c>
    </row>
    <row r="34" spans="2:4" s="309" customFormat="1" ht="15.75" customHeight="1" x14ac:dyDescent="0.25">
      <c r="B34" s="460"/>
      <c r="C34" s="319" t="s">
        <v>101</v>
      </c>
      <c r="D34" s="324">
        <f>VLOOKUP($D$15,BOTP!$A$10:$S$966,16,TRUE)</f>
        <v>0</v>
      </c>
    </row>
    <row r="35" spans="2:4" s="309" customFormat="1" ht="15.75" customHeight="1" x14ac:dyDescent="0.25">
      <c r="B35" s="460"/>
      <c r="C35" s="319"/>
      <c r="D35" s="324"/>
    </row>
    <row r="36" spans="2:4" s="309" customFormat="1" ht="15.75" customHeight="1" x14ac:dyDescent="0.25">
      <c r="B36" s="461"/>
      <c r="C36" s="320"/>
      <c r="D36" s="324"/>
    </row>
    <row r="37" spans="2:4" s="310" customFormat="1" ht="16.5" thickBot="1" x14ac:dyDescent="0.3">
      <c r="C37" s="322" t="s">
        <v>243</v>
      </c>
      <c r="D37" s="323" t="e">
        <f>SUM(D20:D36)</f>
        <v>#DIV/0!</v>
      </c>
    </row>
    <row r="38" spans="2:4" s="310" customFormat="1" ht="16.5" thickTop="1" x14ac:dyDescent="0.25">
      <c r="D38" s="326"/>
    </row>
    <row r="39" spans="2:4" x14ac:dyDescent="0.2">
      <c r="B39" s="321"/>
      <c r="D39" s="327"/>
    </row>
    <row r="40" spans="2:4" ht="15.75" x14ac:dyDescent="0.25">
      <c r="C40" s="329" t="s">
        <v>245</v>
      </c>
      <c r="D40" s="328">
        <f>VLOOKUP($D$15,BOTP!$A$10:$S$966,18,TRUE)</f>
        <v>500</v>
      </c>
    </row>
    <row r="41" spans="2:4" ht="16.5" thickBot="1" x14ac:dyDescent="0.3">
      <c r="C41" s="334" t="s">
        <v>244</v>
      </c>
      <c r="D41" s="335" t="e">
        <f>D37-D40</f>
        <v>#DIV/0!</v>
      </c>
    </row>
    <row r="42" spans="2:4" ht="16.5" thickTop="1" x14ac:dyDescent="0.25">
      <c r="C42" s="336"/>
      <c r="D42" s="337"/>
    </row>
    <row r="43" spans="2:4" ht="15.75" x14ac:dyDescent="0.25">
      <c r="B43" s="462" t="s">
        <v>249</v>
      </c>
      <c r="C43" s="462"/>
      <c r="D43" s="451"/>
    </row>
    <row r="44" spans="2:4" ht="15.75" x14ac:dyDescent="0.25">
      <c r="B44" s="339" t="s">
        <v>46</v>
      </c>
      <c r="C44" s="340">
        <f>BOTP!R4</f>
        <v>-20</v>
      </c>
      <c r="D44" s="452"/>
    </row>
    <row r="45" spans="2:4" ht="15.75" x14ac:dyDescent="0.25">
      <c r="B45" s="341"/>
      <c r="C45" s="342"/>
      <c r="D45" s="452"/>
    </row>
    <row r="46" spans="2:4" ht="15.75" x14ac:dyDescent="0.25">
      <c r="B46" s="343" t="s">
        <v>256</v>
      </c>
      <c r="C46" s="344" t="s">
        <v>95</v>
      </c>
      <c r="D46" s="452"/>
    </row>
    <row r="47" spans="2:4" ht="15.75" x14ac:dyDescent="0.25">
      <c r="B47" s="343"/>
      <c r="C47" s="344" t="s">
        <v>94</v>
      </c>
      <c r="D47" s="452"/>
    </row>
    <row r="48" spans="2:4" ht="15.75" x14ac:dyDescent="0.25">
      <c r="B48" s="345"/>
      <c r="C48" s="346"/>
    </row>
  </sheetData>
  <sheetProtection selectLockedCells="1"/>
  <mergeCells count="13">
    <mergeCell ref="B13:D13"/>
    <mergeCell ref="B9:C9"/>
    <mergeCell ref="B11:D11"/>
    <mergeCell ref="B12:D12"/>
    <mergeCell ref="D43:D47"/>
    <mergeCell ref="B14:C14"/>
    <mergeCell ref="B15:C15"/>
    <mergeCell ref="B16:C16"/>
    <mergeCell ref="C18:D18"/>
    <mergeCell ref="B20:B26"/>
    <mergeCell ref="B28:B31"/>
    <mergeCell ref="B33:B36"/>
    <mergeCell ref="B43:C43"/>
  </mergeCells>
  <phoneticPr fontId="0" type="noConversion"/>
  <hyperlinks>
    <hyperlink ref="D6" r:id="rId1"/>
    <hyperlink ref="D7" r:id="rId2"/>
  </hyperlinks>
  <pageMargins left="0.59055118110236227" right="0.15748031496062992" top="0.82677165354330717" bottom="0.15748031496062992" header="0.15748031496062992" footer="0.15748031496062992"/>
  <pageSetup paperSize="9" scale="97" orientation="portrait" r:id="rId3"/>
  <headerFooter alignWithMargins="0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="80" zoomScaleNormal="80" zoomScaleSheetLayoutView="90" workbookViewId="0">
      <selection activeCell="E26" sqref="E26"/>
    </sheetView>
  </sheetViews>
  <sheetFormatPr defaultRowHeight="12.75" x14ac:dyDescent="0.2"/>
  <cols>
    <col min="1" max="1" width="14.85546875" style="243" customWidth="1"/>
    <col min="2" max="2" width="9.7109375" style="248" customWidth="1"/>
    <col min="3" max="3" width="41" style="243" customWidth="1"/>
    <col min="4" max="4" width="24.7109375" style="243" customWidth="1"/>
    <col min="5" max="5" width="47.42578125" style="243" customWidth="1"/>
    <col min="6" max="6" width="19.5703125" style="248" customWidth="1"/>
    <col min="7" max="7" width="24.42578125" style="274" customWidth="1"/>
    <col min="8" max="8" width="18.140625" style="243" customWidth="1"/>
    <col min="9" max="9" width="11.140625" style="243" customWidth="1"/>
    <col min="10" max="16384" width="9.140625" style="243"/>
  </cols>
  <sheetData>
    <row r="1" spans="1:10" ht="18" x14ac:dyDescent="0.25">
      <c r="A1" s="465" t="s">
        <v>203</v>
      </c>
      <c r="B1" s="465"/>
      <c r="C1" s="465"/>
      <c r="D1" s="465"/>
      <c r="E1" s="465"/>
      <c r="F1" s="465"/>
      <c r="G1" s="465"/>
      <c r="H1" s="465"/>
      <c r="I1" s="465"/>
    </row>
    <row r="2" spans="1:10" x14ac:dyDescent="0.2">
      <c r="A2" s="244" t="s">
        <v>116</v>
      </c>
      <c r="B2" s="469">
        <f>SUM(A10)</f>
        <v>0</v>
      </c>
      <c r="C2" s="469"/>
      <c r="E2" s="245"/>
      <c r="F2" s="112"/>
      <c r="G2" s="470" t="s">
        <v>117</v>
      </c>
      <c r="H2" s="471"/>
      <c r="I2" s="472"/>
      <c r="J2" s="246"/>
    </row>
    <row r="3" spans="1:10" ht="13.5" thickBot="1" x14ac:dyDescent="0.25">
      <c r="A3" s="247" t="s">
        <v>118</v>
      </c>
      <c r="B3" s="469"/>
      <c r="C3" s="469"/>
      <c r="G3" s="473" t="s">
        <v>119</v>
      </c>
      <c r="H3" s="474"/>
      <c r="I3" s="475"/>
      <c r="J3" s="246"/>
    </row>
    <row r="4" spans="1:10" ht="21" thickBot="1" x14ac:dyDescent="0.35">
      <c r="A4" s="249" t="s">
        <v>127</v>
      </c>
      <c r="C4" s="466" t="str">
        <f>Budget!E1</f>
        <v xml:space="preserve"> </v>
      </c>
      <c r="D4" s="467"/>
      <c r="E4" s="467"/>
      <c r="F4" s="468"/>
      <c r="G4" s="250" t="s">
        <v>106</v>
      </c>
      <c r="H4" s="88" t="s">
        <v>106</v>
      </c>
    </row>
    <row r="5" spans="1:10" ht="28.5" customHeight="1" thickBot="1" x14ac:dyDescent="0.3">
      <c r="A5" s="251" t="s">
        <v>128</v>
      </c>
      <c r="B5" s="252"/>
      <c r="C5" s="253" t="s">
        <v>129</v>
      </c>
      <c r="D5" s="254"/>
      <c r="G5" s="250" t="s">
        <v>126</v>
      </c>
      <c r="H5" s="356">
        <f>SUM('Team Prep costs'!B71)</f>
        <v>0</v>
      </c>
    </row>
    <row r="6" spans="1:10" ht="28.5" customHeight="1" x14ac:dyDescent="0.25">
      <c r="A6" s="255"/>
      <c r="B6" s="256"/>
      <c r="C6" s="256"/>
      <c r="G6" s="250" t="s">
        <v>120</v>
      </c>
      <c r="H6" s="87">
        <f>MIN(H10:H34)</f>
        <v>0</v>
      </c>
    </row>
    <row r="7" spans="1:10" ht="24" customHeight="1" x14ac:dyDescent="0.25">
      <c r="A7" s="352" t="s">
        <v>250</v>
      </c>
      <c r="B7" s="353"/>
      <c r="C7" s="354">
        <f>SUBTOTAL(9,F10:G97)</f>
        <v>0</v>
      </c>
      <c r="G7" s="250" t="s">
        <v>121</v>
      </c>
      <c r="H7" s="86" t="e">
        <f>SUM(G10:G34)/H5</f>
        <v>#DIV/0!</v>
      </c>
    </row>
    <row r="8" spans="1:10" ht="24" customHeight="1" thickBot="1" x14ac:dyDescent="0.3">
      <c r="A8" s="352" t="s">
        <v>251</v>
      </c>
      <c r="B8" s="353"/>
      <c r="C8" s="355" t="e">
        <f>C7/H5</f>
        <v>#DIV/0!</v>
      </c>
      <c r="G8" s="464" t="str">
        <f>IF(H6&lt;0,"Warning: Budget is exceeded!",IF(H6&lt;=(H5*10/100),"Warning: Budget is almost used",""))</f>
        <v>Warning: Budget is almost used</v>
      </c>
      <c r="H8" s="464"/>
      <c r="I8" s="464"/>
    </row>
    <row r="9" spans="1:10" ht="39" thickBot="1" x14ac:dyDescent="0.25">
      <c r="A9" s="257" t="s">
        <v>122</v>
      </c>
      <c r="B9" s="258" t="s">
        <v>123</v>
      </c>
      <c r="C9" s="257" t="s">
        <v>124</v>
      </c>
      <c r="D9" s="259" t="s">
        <v>134</v>
      </c>
      <c r="E9" s="260" t="s">
        <v>135</v>
      </c>
      <c r="F9" s="261" t="s">
        <v>133</v>
      </c>
      <c r="G9" s="262" t="s">
        <v>125</v>
      </c>
      <c r="H9" s="257" t="s">
        <v>130</v>
      </c>
      <c r="I9" s="263" t="s">
        <v>132</v>
      </c>
    </row>
    <row r="10" spans="1:10" x14ac:dyDescent="0.2">
      <c r="A10" s="276"/>
      <c r="B10" s="264">
        <v>1</v>
      </c>
      <c r="C10" s="278" t="s">
        <v>106</v>
      </c>
      <c r="D10" s="278" t="s">
        <v>106</v>
      </c>
      <c r="E10" s="278" t="s">
        <v>106</v>
      </c>
      <c r="F10" s="279"/>
      <c r="G10" s="280">
        <v>0</v>
      </c>
      <c r="H10" s="266">
        <f>$H$5-G10</f>
        <v>0</v>
      </c>
      <c r="I10" s="267" t="s">
        <v>106</v>
      </c>
    </row>
    <row r="11" spans="1:10" x14ac:dyDescent="0.2">
      <c r="A11" s="276" t="s">
        <v>106</v>
      </c>
      <c r="B11" s="264">
        <v>2</v>
      </c>
      <c r="C11" s="278" t="s">
        <v>106</v>
      </c>
      <c r="D11" s="278" t="s">
        <v>106</v>
      </c>
      <c r="E11" s="278" t="s">
        <v>106</v>
      </c>
      <c r="F11" s="279"/>
      <c r="G11" s="280">
        <v>0</v>
      </c>
      <c r="H11" s="266">
        <f t="shared" ref="H11:H42" si="0">SUM(H10-G11)</f>
        <v>0</v>
      </c>
      <c r="I11" s="268" t="s">
        <v>106</v>
      </c>
    </row>
    <row r="12" spans="1:10" x14ac:dyDescent="0.2">
      <c r="A12" s="276" t="s">
        <v>106</v>
      </c>
      <c r="B12" s="264">
        <v>3</v>
      </c>
      <c r="C12" s="500" t="s">
        <v>106</v>
      </c>
      <c r="D12" s="281"/>
      <c r="E12" s="278" t="s">
        <v>106</v>
      </c>
      <c r="F12" s="279"/>
      <c r="G12" s="280">
        <v>0</v>
      </c>
      <c r="H12" s="266">
        <f t="shared" si="0"/>
        <v>0</v>
      </c>
      <c r="I12" s="268" t="s">
        <v>106</v>
      </c>
    </row>
    <row r="13" spans="1:10" x14ac:dyDescent="0.2">
      <c r="A13" s="276" t="s">
        <v>106</v>
      </c>
      <c r="B13" s="264">
        <v>4</v>
      </c>
      <c r="C13" s="278" t="s">
        <v>106</v>
      </c>
      <c r="D13" s="281"/>
      <c r="E13" s="281"/>
      <c r="F13" s="279"/>
      <c r="G13" s="280">
        <v>0</v>
      </c>
      <c r="H13" s="266">
        <f t="shared" si="0"/>
        <v>0</v>
      </c>
      <c r="I13" s="269"/>
    </row>
    <row r="14" spans="1:10" x14ac:dyDescent="0.2">
      <c r="A14" s="277"/>
      <c r="B14" s="264">
        <v>5</v>
      </c>
      <c r="C14" s="278" t="s">
        <v>106</v>
      </c>
      <c r="D14" s="281"/>
      <c r="E14" s="281"/>
      <c r="F14" s="279"/>
      <c r="G14" s="280">
        <v>0</v>
      </c>
      <c r="H14" s="266">
        <f t="shared" si="0"/>
        <v>0</v>
      </c>
      <c r="I14" s="269"/>
    </row>
    <row r="15" spans="1:10" x14ac:dyDescent="0.2">
      <c r="A15" s="277"/>
      <c r="B15" s="264">
        <v>6</v>
      </c>
      <c r="C15" s="281"/>
      <c r="D15" s="281"/>
      <c r="E15" s="281"/>
      <c r="F15" s="279"/>
      <c r="G15" s="280">
        <v>0</v>
      </c>
      <c r="H15" s="266">
        <f t="shared" si="0"/>
        <v>0</v>
      </c>
      <c r="I15" s="269"/>
    </row>
    <row r="16" spans="1:10" x14ac:dyDescent="0.2">
      <c r="A16" s="277"/>
      <c r="B16" s="264">
        <v>7</v>
      </c>
      <c r="C16" s="281"/>
      <c r="D16" s="281"/>
      <c r="E16" s="281"/>
      <c r="F16" s="279"/>
      <c r="G16" s="280">
        <v>0</v>
      </c>
      <c r="H16" s="266">
        <f t="shared" si="0"/>
        <v>0</v>
      </c>
      <c r="I16" s="269"/>
    </row>
    <row r="17" spans="1:9" x14ac:dyDescent="0.2">
      <c r="A17" s="277"/>
      <c r="B17" s="264">
        <v>8</v>
      </c>
      <c r="C17" s="281"/>
      <c r="D17" s="281"/>
      <c r="E17" s="281"/>
      <c r="F17" s="279"/>
      <c r="G17" s="280">
        <v>0</v>
      </c>
      <c r="H17" s="266">
        <f t="shared" si="0"/>
        <v>0</v>
      </c>
      <c r="I17" s="269"/>
    </row>
    <row r="18" spans="1:9" x14ac:dyDescent="0.2">
      <c r="A18" s="277"/>
      <c r="B18" s="264">
        <v>9</v>
      </c>
      <c r="C18" s="281"/>
      <c r="D18" s="281"/>
      <c r="E18" s="281"/>
      <c r="F18" s="279"/>
      <c r="G18" s="280">
        <v>0</v>
      </c>
      <c r="H18" s="266">
        <f t="shared" si="0"/>
        <v>0</v>
      </c>
      <c r="I18" s="269"/>
    </row>
    <row r="19" spans="1:9" x14ac:dyDescent="0.2">
      <c r="A19" s="277"/>
      <c r="B19" s="264">
        <v>10</v>
      </c>
      <c r="C19" s="281"/>
      <c r="D19" s="281"/>
      <c r="E19" s="281"/>
      <c r="F19" s="279"/>
      <c r="G19" s="280">
        <v>0</v>
      </c>
      <c r="H19" s="266">
        <f t="shared" si="0"/>
        <v>0</v>
      </c>
      <c r="I19" s="269"/>
    </row>
    <row r="20" spans="1:9" x14ac:dyDescent="0.2">
      <c r="A20" s="277"/>
      <c r="B20" s="264">
        <v>11</v>
      </c>
      <c r="C20" s="281"/>
      <c r="D20" s="281"/>
      <c r="E20" s="281"/>
      <c r="F20" s="279"/>
      <c r="G20" s="280">
        <v>0</v>
      </c>
      <c r="H20" s="266">
        <f t="shared" si="0"/>
        <v>0</v>
      </c>
      <c r="I20" s="269"/>
    </row>
    <row r="21" spans="1:9" x14ac:dyDescent="0.2">
      <c r="A21" s="277"/>
      <c r="B21" s="264">
        <v>12</v>
      </c>
      <c r="C21" s="281"/>
      <c r="D21" s="281"/>
      <c r="E21" s="281"/>
      <c r="F21" s="279"/>
      <c r="G21" s="280">
        <v>0</v>
      </c>
      <c r="H21" s="266">
        <f t="shared" si="0"/>
        <v>0</v>
      </c>
      <c r="I21" s="269"/>
    </row>
    <row r="22" spans="1:9" x14ac:dyDescent="0.2">
      <c r="A22" s="277"/>
      <c r="B22" s="264">
        <v>13</v>
      </c>
      <c r="C22" s="281"/>
      <c r="D22" s="281"/>
      <c r="E22" s="281"/>
      <c r="F22" s="279"/>
      <c r="G22" s="280">
        <v>0</v>
      </c>
      <c r="H22" s="266">
        <f t="shared" si="0"/>
        <v>0</v>
      </c>
      <c r="I22" s="269"/>
    </row>
    <row r="23" spans="1:9" x14ac:dyDescent="0.2">
      <c r="A23" s="277"/>
      <c r="B23" s="264">
        <v>14</v>
      </c>
      <c r="C23" s="281"/>
      <c r="D23" s="281"/>
      <c r="E23" s="281"/>
      <c r="F23" s="279"/>
      <c r="G23" s="280">
        <v>0</v>
      </c>
      <c r="H23" s="266">
        <f t="shared" si="0"/>
        <v>0</v>
      </c>
      <c r="I23" s="269"/>
    </row>
    <row r="24" spans="1:9" x14ac:dyDescent="0.2">
      <c r="A24" s="277"/>
      <c r="B24" s="264">
        <v>15</v>
      </c>
      <c r="C24" s="281"/>
      <c r="D24" s="281"/>
      <c r="E24" s="281"/>
      <c r="F24" s="279"/>
      <c r="G24" s="280">
        <v>0</v>
      </c>
      <c r="H24" s="266">
        <f t="shared" si="0"/>
        <v>0</v>
      </c>
      <c r="I24" s="269"/>
    </row>
    <row r="25" spans="1:9" x14ac:dyDescent="0.2">
      <c r="A25" s="277"/>
      <c r="B25" s="264">
        <v>16</v>
      </c>
      <c r="C25" s="281"/>
      <c r="D25" s="281"/>
      <c r="E25" s="281"/>
      <c r="F25" s="279"/>
      <c r="G25" s="280">
        <v>0</v>
      </c>
      <c r="H25" s="266">
        <f t="shared" si="0"/>
        <v>0</v>
      </c>
      <c r="I25" s="269"/>
    </row>
    <row r="26" spans="1:9" x14ac:dyDescent="0.2">
      <c r="A26" s="277"/>
      <c r="B26" s="264">
        <v>17</v>
      </c>
      <c r="C26" s="281"/>
      <c r="D26" s="281"/>
      <c r="E26" s="281"/>
      <c r="F26" s="279"/>
      <c r="G26" s="280">
        <v>0</v>
      </c>
      <c r="H26" s="266">
        <f t="shared" si="0"/>
        <v>0</v>
      </c>
      <c r="I26" s="269"/>
    </row>
    <row r="27" spans="1:9" x14ac:dyDescent="0.2">
      <c r="A27" s="277"/>
      <c r="B27" s="264">
        <v>18</v>
      </c>
      <c r="C27" s="281"/>
      <c r="D27" s="281"/>
      <c r="E27" s="281"/>
      <c r="F27" s="279"/>
      <c r="G27" s="280">
        <v>0</v>
      </c>
      <c r="H27" s="266">
        <f t="shared" si="0"/>
        <v>0</v>
      </c>
      <c r="I27" s="269"/>
    </row>
    <row r="28" spans="1:9" x14ac:dyDescent="0.2">
      <c r="A28" s="277"/>
      <c r="B28" s="264">
        <v>19</v>
      </c>
      <c r="C28" s="281"/>
      <c r="D28" s="281"/>
      <c r="E28" s="281"/>
      <c r="F28" s="279"/>
      <c r="G28" s="280">
        <v>0</v>
      </c>
      <c r="H28" s="266">
        <f t="shared" si="0"/>
        <v>0</v>
      </c>
      <c r="I28" s="269"/>
    </row>
    <row r="29" spans="1:9" x14ac:dyDescent="0.2">
      <c r="A29" s="277"/>
      <c r="B29" s="264">
        <v>20</v>
      </c>
      <c r="C29" s="281"/>
      <c r="D29" s="281"/>
      <c r="E29" s="281"/>
      <c r="F29" s="279"/>
      <c r="G29" s="280">
        <v>0</v>
      </c>
      <c r="H29" s="266">
        <f t="shared" si="0"/>
        <v>0</v>
      </c>
      <c r="I29" s="269"/>
    </row>
    <row r="30" spans="1:9" x14ac:dyDescent="0.2">
      <c r="A30" s="277"/>
      <c r="B30" s="264">
        <v>21</v>
      </c>
      <c r="C30" s="281"/>
      <c r="D30" s="281"/>
      <c r="E30" s="281"/>
      <c r="F30" s="279"/>
      <c r="G30" s="280">
        <v>0</v>
      </c>
      <c r="H30" s="266">
        <f t="shared" si="0"/>
        <v>0</v>
      </c>
      <c r="I30" s="269"/>
    </row>
    <row r="31" spans="1:9" x14ac:dyDescent="0.2">
      <c r="A31" s="277"/>
      <c r="B31" s="264">
        <v>22</v>
      </c>
      <c r="C31" s="281"/>
      <c r="D31" s="281"/>
      <c r="E31" s="281"/>
      <c r="F31" s="279"/>
      <c r="G31" s="280">
        <v>0</v>
      </c>
      <c r="H31" s="266">
        <f t="shared" si="0"/>
        <v>0</v>
      </c>
      <c r="I31" s="269"/>
    </row>
    <row r="32" spans="1:9" x14ac:dyDescent="0.2">
      <c r="A32" s="277"/>
      <c r="B32" s="264">
        <v>23</v>
      </c>
      <c r="C32" s="281"/>
      <c r="D32" s="281"/>
      <c r="E32" s="281"/>
      <c r="F32" s="279"/>
      <c r="G32" s="280">
        <v>0</v>
      </c>
      <c r="H32" s="266">
        <f t="shared" si="0"/>
        <v>0</v>
      </c>
      <c r="I32" s="269"/>
    </row>
    <row r="33" spans="1:9" x14ac:dyDescent="0.2">
      <c r="A33" s="277"/>
      <c r="B33" s="264">
        <v>24</v>
      </c>
      <c r="C33" s="281"/>
      <c r="D33" s="281"/>
      <c r="E33" s="281"/>
      <c r="F33" s="279"/>
      <c r="G33" s="280">
        <v>0</v>
      </c>
      <c r="H33" s="266">
        <f t="shared" si="0"/>
        <v>0</v>
      </c>
      <c r="I33" s="269"/>
    </row>
    <row r="34" spans="1:9" x14ac:dyDescent="0.2">
      <c r="A34" s="277"/>
      <c r="B34" s="264">
        <v>25</v>
      </c>
      <c r="C34" s="281"/>
      <c r="D34" s="281"/>
      <c r="E34" s="281"/>
      <c r="F34" s="279"/>
      <c r="G34" s="280">
        <v>0</v>
      </c>
      <c r="H34" s="266">
        <f t="shared" si="0"/>
        <v>0</v>
      </c>
      <c r="I34" s="269"/>
    </row>
    <row r="35" spans="1:9" x14ac:dyDescent="0.2">
      <c r="A35" s="277"/>
      <c r="B35" s="264">
        <v>26</v>
      </c>
      <c r="C35" s="281"/>
      <c r="D35" s="281"/>
      <c r="E35" s="281"/>
      <c r="F35" s="279"/>
      <c r="G35" s="280">
        <v>0</v>
      </c>
      <c r="H35" s="266">
        <f t="shared" si="0"/>
        <v>0</v>
      </c>
      <c r="I35" s="269"/>
    </row>
    <row r="36" spans="1:9" x14ac:dyDescent="0.2">
      <c r="A36" s="277"/>
      <c r="B36" s="264">
        <v>27</v>
      </c>
      <c r="C36" s="281"/>
      <c r="D36" s="281"/>
      <c r="E36" s="281"/>
      <c r="F36" s="279"/>
      <c r="G36" s="280">
        <v>0</v>
      </c>
      <c r="H36" s="266">
        <f t="shared" si="0"/>
        <v>0</v>
      </c>
      <c r="I36" s="269"/>
    </row>
    <row r="37" spans="1:9" x14ac:dyDescent="0.2">
      <c r="A37" s="277"/>
      <c r="B37" s="264">
        <v>28</v>
      </c>
      <c r="C37" s="281"/>
      <c r="D37" s="281"/>
      <c r="E37" s="281"/>
      <c r="F37" s="279"/>
      <c r="G37" s="280">
        <v>0</v>
      </c>
      <c r="H37" s="266">
        <f t="shared" si="0"/>
        <v>0</v>
      </c>
      <c r="I37" s="269"/>
    </row>
    <row r="38" spans="1:9" x14ac:dyDescent="0.2">
      <c r="A38" s="277"/>
      <c r="B38" s="264">
        <v>29</v>
      </c>
      <c r="C38" s="281"/>
      <c r="D38" s="281"/>
      <c r="E38" s="281"/>
      <c r="F38" s="279"/>
      <c r="G38" s="280">
        <v>0</v>
      </c>
      <c r="H38" s="266">
        <f t="shared" si="0"/>
        <v>0</v>
      </c>
      <c r="I38" s="269"/>
    </row>
    <row r="39" spans="1:9" x14ac:dyDescent="0.2">
      <c r="A39" s="277"/>
      <c r="B39" s="264">
        <v>30</v>
      </c>
      <c r="C39" s="281"/>
      <c r="D39" s="281"/>
      <c r="E39" s="281"/>
      <c r="F39" s="279"/>
      <c r="G39" s="280">
        <v>0</v>
      </c>
      <c r="H39" s="266">
        <f t="shared" si="0"/>
        <v>0</v>
      </c>
      <c r="I39" s="269"/>
    </row>
    <row r="40" spans="1:9" x14ac:dyDescent="0.2">
      <c r="A40" s="277"/>
      <c r="B40" s="264">
        <v>31</v>
      </c>
      <c r="C40" s="281"/>
      <c r="D40" s="281"/>
      <c r="E40" s="281"/>
      <c r="F40" s="279"/>
      <c r="G40" s="280">
        <v>0</v>
      </c>
      <c r="H40" s="266">
        <f t="shared" si="0"/>
        <v>0</v>
      </c>
      <c r="I40" s="269"/>
    </row>
    <row r="41" spans="1:9" x14ac:dyDescent="0.2">
      <c r="A41" s="277"/>
      <c r="B41" s="264">
        <v>32</v>
      </c>
      <c r="C41" s="281"/>
      <c r="D41" s="281"/>
      <c r="E41" s="281"/>
      <c r="F41" s="279"/>
      <c r="G41" s="280">
        <v>0</v>
      </c>
      <c r="H41" s="266">
        <f t="shared" si="0"/>
        <v>0</v>
      </c>
      <c r="I41" s="269"/>
    </row>
    <row r="42" spans="1:9" x14ac:dyDescent="0.2">
      <c r="A42" s="277"/>
      <c r="B42" s="264">
        <v>33</v>
      </c>
      <c r="C42" s="281"/>
      <c r="D42" s="281"/>
      <c r="E42" s="281"/>
      <c r="F42" s="279"/>
      <c r="G42" s="280">
        <v>0</v>
      </c>
      <c r="H42" s="266">
        <f t="shared" si="0"/>
        <v>0</v>
      </c>
      <c r="I42" s="269"/>
    </row>
    <row r="43" spans="1:9" x14ac:dyDescent="0.2">
      <c r="A43" s="277"/>
      <c r="B43" s="264">
        <v>34</v>
      </c>
      <c r="C43" s="281"/>
      <c r="D43" s="281"/>
      <c r="E43" s="281"/>
      <c r="F43" s="279"/>
      <c r="G43" s="280">
        <v>0</v>
      </c>
      <c r="H43" s="266">
        <f t="shared" ref="H43:H77" si="1">SUM(H42-G43)</f>
        <v>0</v>
      </c>
      <c r="I43" s="269"/>
    </row>
    <row r="44" spans="1:9" x14ac:dyDescent="0.2">
      <c r="A44" s="277"/>
      <c r="B44" s="264">
        <v>35</v>
      </c>
      <c r="C44" s="281"/>
      <c r="D44" s="281"/>
      <c r="E44" s="281"/>
      <c r="F44" s="279"/>
      <c r="G44" s="280">
        <v>0</v>
      </c>
      <c r="H44" s="266">
        <f t="shared" si="1"/>
        <v>0</v>
      </c>
      <c r="I44" s="269"/>
    </row>
    <row r="45" spans="1:9" x14ac:dyDescent="0.2">
      <c r="A45" s="277"/>
      <c r="B45" s="264">
        <v>36</v>
      </c>
      <c r="C45" s="281"/>
      <c r="D45" s="281"/>
      <c r="E45" s="281"/>
      <c r="F45" s="279"/>
      <c r="G45" s="280">
        <v>0</v>
      </c>
      <c r="H45" s="266">
        <f t="shared" si="1"/>
        <v>0</v>
      </c>
      <c r="I45" s="269"/>
    </row>
    <row r="46" spans="1:9" x14ac:dyDescent="0.2">
      <c r="A46" s="277"/>
      <c r="B46" s="264">
        <v>37</v>
      </c>
      <c r="C46" s="281"/>
      <c r="D46" s="281"/>
      <c r="E46" s="281"/>
      <c r="F46" s="279"/>
      <c r="G46" s="280">
        <v>0</v>
      </c>
      <c r="H46" s="266">
        <f t="shared" si="1"/>
        <v>0</v>
      </c>
      <c r="I46" s="269"/>
    </row>
    <row r="47" spans="1:9" x14ac:dyDescent="0.2">
      <c r="A47" s="277"/>
      <c r="B47" s="264">
        <v>38</v>
      </c>
      <c r="C47" s="281"/>
      <c r="D47" s="281"/>
      <c r="E47" s="281"/>
      <c r="F47" s="279"/>
      <c r="G47" s="280">
        <v>0</v>
      </c>
      <c r="H47" s="266">
        <f t="shared" si="1"/>
        <v>0</v>
      </c>
      <c r="I47" s="269"/>
    </row>
    <row r="48" spans="1:9" x14ac:dyDescent="0.2">
      <c r="A48" s="277"/>
      <c r="B48" s="264">
        <v>39</v>
      </c>
      <c r="C48" s="281"/>
      <c r="D48" s="281"/>
      <c r="E48" s="281"/>
      <c r="F48" s="279"/>
      <c r="G48" s="280">
        <v>0</v>
      </c>
      <c r="H48" s="266">
        <f t="shared" si="1"/>
        <v>0</v>
      </c>
      <c r="I48" s="269"/>
    </row>
    <row r="49" spans="1:9" x14ac:dyDescent="0.2">
      <c r="A49" s="277"/>
      <c r="B49" s="264">
        <v>40</v>
      </c>
      <c r="C49" s="281"/>
      <c r="D49" s="281"/>
      <c r="E49" s="281"/>
      <c r="F49" s="279"/>
      <c r="G49" s="280">
        <v>0</v>
      </c>
      <c r="H49" s="266">
        <f t="shared" si="1"/>
        <v>0</v>
      </c>
      <c r="I49" s="269"/>
    </row>
    <row r="50" spans="1:9" x14ac:dyDescent="0.2">
      <c r="A50" s="277"/>
      <c r="B50" s="264">
        <v>41</v>
      </c>
      <c r="C50" s="281"/>
      <c r="D50" s="281"/>
      <c r="E50" s="281"/>
      <c r="F50" s="279"/>
      <c r="G50" s="280">
        <v>0</v>
      </c>
      <c r="H50" s="266">
        <f t="shared" si="1"/>
        <v>0</v>
      </c>
      <c r="I50" s="269"/>
    </row>
    <row r="51" spans="1:9" x14ac:dyDescent="0.2">
      <c r="A51" s="277"/>
      <c r="B51" s="264">
        <v>42</v>
      </c>
      <c r="C51" s="281"/>
      <c r="D51" s="281"/>
      <c r="E51" s="281"/>
      <c r="F51" s="279"/>
      <c r="G51" s="280">
        <v>0</v>
      </c>
      <c r="H51" s="266">
        <f t="shared" si="1"/>
        <v>0</v>
      </c>
      <c r="I51" s="269"/>
    </row>
    <row r="52" spans="1:9" x14ac:dyDescent="0.2">
      <c r="A52" s="277"/>
      <c r="B52" s="264">
        <v>43</v>
      </c>
      <c r="C52" s="281"/>
      <c r="D52" s="281"/>
      <c r="E52" s="281"/>
      <c r="F52" s="279"/>
      <c r="G52" s="280">
        <v>0</v>
      </c>
      <c r="H52" s="266">
        <f t="shared" si="1"/>
        <v>0</v>
      </c>
      <c r="I52" s="269"/>
    </row>
    <row r="53" spans="1:9" x14ac:dyDescent="0.2">
      <c r="A53" s="277"/>
      <c r="B53" s="264">
        <v>44</v>
      </c>
      <c r="C53" s="281"/>
      <c r="D53" s="281"/>
      <c r="E53" s="281"/>
      <c r="F53" s="279"/>
      <c r="G53" s="280">
        <v>0</v>
      </c>
      <c r="H53" s="266">
        <f t="shared" si="1"/>
        <v>0</v>
      </c>
      <c r="I53" s="269"/>
    </row>
    <row r="54" spans="1:9" x14ac:dyDescent="0.2">
      <c r="A54" s="277"/>
      <c r="B54" s="264">
        <v>45</v>
      </c>
      <c r="C54" s="281"/>
      <c r="D54" s="281"/>
      <c r="E54" s="281"/>
      <c r="F54" s="279"/>
      <c r="G54" s="280">
        <v>0</v>
      </c>
      <c r="H54" s="266">
        <f t="shared" si="1"/>
        <v>0</v>
      </c>
      <c r="I54" s="269"/>
    </row>
    <row r="55" spans="1:9" ht="13.5" thickBot="1" x14ac:dyDescent="0.25"/>
    <row r="56" spans="1:9" ht="39" thickBot="1" x14ac:dyDescent="0.25">
      <c r="A56" s="257" t="s">
        <v>122</v>
      </c>
      <c r="B56" s="258" t="s">
        <v>123</v>
      </c>
      <c r="C56" s="257" t="s">
        <v>124</v>
      </c>
      <c r="D56" s="259" t="s">
        <v>134</v>
      </c>
      <c r="E56" s="260" t="s">
        <v>135</v>
      </c>
      <c r="F56" s="261" t="s">
        <v>133</v>
      </c>
      <c r="G56" s="262" t="s">
        <v>125</v>
      </c>
      <c r="H56" s="257" t="s">
        <v>130</v>
      </c>
      <c r="I56" s="263" t="s">
        <v>132</v>
      </c>
    </row>
    <row r="57" spans="1:9" x14ac:dyDescent="0.2">
      <c r="A57" s="357"/>
      <c r="B57" s="282"/>
      <c r="C57" s="358"/>
      <c r="D57" s="358"/>
      <c r="E57" s="358"/>
      <c r="F57" s="282"/>
      <c r="G57" s="265"/>
      <c r="H57" s="265"/>
      <c r="I57" s="283"/>
    </row>
    <row r="58" spans="1:9" x14ac:dyDescent="0.2">
      <c r="A58" s="277"/>
      <c r="B58" s="264">
        <v>46</v>
      </c>
      <c r="C58" s="281"/>
      <c r="D58" s="281"/>
      <c r="E58" s="281"/>
      <c r="F58" s="279"/>
      <c r="G58" s="280">
        <v>0</v>
      </c>
      <c r="H58" s="266">
        <f>SUM(H54-G58)</f>
        <v>0</v>
      </c>
      <c r="I58" s="269"/>
    </row>
    <row r="59" spans="1:9" x14ac:dyDescent="0.2">
      <c r="A59" s="277"/>
      <c r="B59" s="264">
        <v>47</v>
      </c>
      <c r="C59" s="281"/>
      <c r="D59" s="281"/>
      <c r="E59" s="281"/>
      <c r="F59" s="279"/>
      <c r="G59" s="280">
        <v>0</v>
      </c>
      <c r="H59" s="266">
        <f>SUM(H58-G59)</f>
        <v>0</v>
      </c>
      <c r="I59" s="269"/>
    </row>
    <row r="60" spans="1:9" x14ac:dyDescent="0.2">
      <c r="A60" s="277"/>
      <c r="B60" s="264">
        <v>48</v>
      </c>
      <c r="C60" s="281"/>
      <c r="D60" s="281"/>
      <c r="E60" s="281"/>
      <c r="F60" s="279"/>
      <c r="G60" s="280">
        <v>0</v>
      </c>
      <c r="H60" s="266">
        <f t="shared" si="1"/>
        <v>0</v>
      </c>
      <c r="I60" s="269"/>
    </row>
    <row r="61" spans="1:9" x14ac:dyDescent="0.2">
      <c r="A61" s="277"/>
      <c r="B61" s="264">
        <v>49</v>
      </c>
      <c r="C61" s="281"/>
      <c r="D61" s="281"/>
      <c r="E61" s="281"/>
      <c r="F61" s="279"/>
      <c r="G61" s="280">
        <v>0</v>
      </c>
      <c r="H61" s="266">
        <f t="shared" si="1"/>
        <v>0</v>
      </c>
      <c r="I61" s="269"/>
    </row>
    <row r="62" spans="1:9" x14ac:dyDescent="0.2">
      <c r="A62" s="277"/>
      <c r="B62" s="264">
        <v>50</v>
      </c>
      <c r="C62" s="281"/>
      <c r="D62" s="281"/>
      <c r="E62" s="281"/>
      <c r="F62" s="279"/>
      <c r="G62" s="280">
        <v>0</v>
      </c>
      <c r="H62" s="266">
        <f t="shared" si="1"/>
        <v>0</v>
      </c>
      <c r="I62" s="269"/>
    </row>
    <row r="63" spans="1:9" x14ac:dyDescent="0.2">
      <c r="A63" s="277"/>
      <c r="B63" s="264">
        <v>51</v>
      </c>
      <c r="C63" s="281"/>
      <c r="D63" s="281"/>
      <c r="E63" s="281"/>
      <c r="F63" s="279"/>
      <c r="G63" s="280">
        <v>0</v>
      </c>
      <c r="H63" s="266">
        <f t="shared" si="1"/>
        <v>0</v>
      </c>
      <c r="I63" s="269"/>
    </row>
    <row r="64" spans="1:9" x14ac:dyDescent="0.2">
      <c r="A64" s="277"/>
      <c r="B64" s="264">
        <v>52</v>
      </c>
      <c r="C64" s="281"/>
      <c r="D64" s="281"/>
      <c r="E64" s="281"/>
      <c r="F64" s="279"/>
      <c r="G64" s="280">
        <v>0</v>
      </c>
      <c r="H64" s="266">
        <f t="shared" si="1"/>
        <v>0</v>
      </c>
      <c r="I64" s="269"/>
    </row>
    <row r="65" spans="1:9" x14ac:dyDescent="0.2">
      <c r="A65" s="277"/>
      <c r="B65" s="264">
        <v>53</v>
      </c>
      <c r="C65" s="281"/>
      <c r="D65" s="281"/>
      <c r="E65" s="281"/>
      <c r="F65" s="279"/>
      <c r="G65" s="280">
        <v>0</v>
      </c>
      <c r="H65" s="266">
        <f t="shared" si="1"/>
        <v>0</v>
      </c>
      <c r="I65" s="269"/>
    </row>
    <row r="66" spans="1:9" x14ac:dyDescent="0.2">
      <c r="A66" s="277"/>
      <c r="B66" s="264">
        <v>54</v>
      </c>
      <c r="C66" s="281"/>
      <c r="D66" s="281"/>
      <c r="E66" s="281"/>
      <c r="F66" s="279"/>
      <c r="G66" s="280">
        <v>0</v>
      </c>
      <c r="H66" s="266">
        <f t="shared" si="1"/>
        <v>0</v>
      </c>
      <c r="I66" s="269"/>
    </row>
    <row r="67" spans="1:9" x14ac:dyDescent="0.2">
      <c r="A67" s="277"/>
      <c r="B67" s="264">
        <v>55</v>
      </c>
      <c r="C67" s="281"/>
      <c r="D67" s="281"/>
      <c r="E67" s="281"/>
      <c r="F67" s="279"/>
      <c r="G67" s="280">
        <v>0</v>
      </c>
      <c r="H67" s="266">
        <f t="shared" si="1"/>
        <v>0</v>
      </c>
      <c r="I67" s="269"/>
    </row>
    <row r="68" spans="1:9" x14ac:dyDescent="0.2">
      <c r="A68" s="277"/>
      <c r="B68" s="264">
        <v>56</v>
      </c>
      <c r="C68" s="281"/>
      <c r="D68" s="281"/>
      <c r="E68" s="281"/>
      <c r="F68" s="279"/>
      <c r="G68" s="280">
        <v>0</v>
      </c>
      <c r="H68" s="266">
        <f t="shared" si="1"/>
        <v>0</v>
      </c>
      <c r="I68" s="269"/>
    </row>
    <row r="69" spans="1:9" x14ac:dyDescent="0.2">
      <c r="A69" s="277"/>
      <c r="B69" s="264">
        <v>57</v>
      </c>
      <c r="C69" s="281"/>
      <c r="D69" s="281"/>
      <c r="E69" s="281"/>
      <c r="F69" s="279"/>
      <c r="G69" s="280">
        <v>0</v>
      </c>
      <c r="H69" s="266">
        <f t="shared" si="1"/>
        <v>0</v>
      </c>
      <c r="I69" s="269"/>
    </row>
    <row r="70" spans="1:9" x14ac:dyDescent="0.2">
      <c r="A70" s="277"/>
      <c r="B70" s="264">
        <v>58</v>
      </c>
      <c r="C70" s="281"/>
      <c r="D70" s="281"/>
      <c r="E70" s="281"/>
      <c r="F70" s="279"/>
      <c r="G70" s="280">
        <v>0</v>
      </c>
      <c r="H70" s="266">
        <f t="shared" si="1"/>
        <v>0</v>
      </c>
      <c r="I70" s="269"/>
    </row>
    <row r="71" spans="1:9" x14ac:dyDescent="0.2">
      <c r="A71" s="277"/>
      <c r="B71" s="264">
        <v>59</v>
      </c>
      <c r="C71" s="281"/>
      <c r="D71" s="281"/>
      <c r="E71" s="281"/>
      <c r="F71" s="279"/>
      <c r="G71" s="280">
        <v>0</v>
      </c>
      <c r="H71" s="266">
        <f t="shared" si="1"/>
        <v>0</v>
      </c>
      <c r="I71" s="269"/>
    </row>
    <row r="72" spans="1:9" x14ac:dyDescent="0.2">
      <c r="A72" s="277"/>
      <c r="B72" s="264">
        <v>60</v>
      </c>
      <c r="C72" s="281"/>
      <c r="D72" s="281"/>
      <c r="E72" s="281"/>
      <c r="F72" s="279"/>
      <c r="G72" s="280">
        <v>0</v>
      </c>
      <c r="H72" s="266">
        <f t="shared" si="1"/>
        <v>0</v>
      </c>
      <c r="I72" s="269"/>
    </row>
    <row r="73" spans="1:9" x14ac:dyDescent="0.2">
      <c r="A73" s="277"/>
      <c r="B73" s="264">
        <v>61</v>
      </c>
      <c r="C73" s="281"/>
      <c r="D73" s="281"/>
      <c r="E73" s="281"/>
      <c r="F73" s="279"/>
      <c r="G73" s="280">
        <v>0</v>
      </c>
      <c r="H73" s="266">
        <f t="shared" si="1"/>
        <v>0</v>
      </c>
      <c r="I73" s="269"/>
    </row>
    <row r="74" spans="1:9" x14ac:dyDescent="0.2">
      <c r="A74" s="277"/>
      <c r="B74" s="264">
        <v>62</v>
      </c>
      <c r="C74" s="281"/>
      <c r="D74" s="281"/>
      <c r="E74" s="281"/>
      <c r="F74" s="279"/>
      <c r="G74" s="280">
        <v>0</v>
      </c>
      <c r="H74" s="266">
        <f t="shared" si="1"/>
        <v>0</v>
      </c>
      <c r="I74" s="269"/>
    </row>
    <row r="75" spans="1:9" x14ac:dyDescent="0.2">
      <c r="A75" s="277"/>
      <c r="B75" s="264">
        <v>63</v>
      </c>
      <c r="C75" s="281"/>
      <c r="D75" s="281"/>
      <c r="E75" s="281"/>
      <c r="F75" s="279"/>
      <c r="G75" s="280">
        <v>0</v>
      </c>
      <c r="H75" s="266">
        <f t="shared" si="1"/>
        <v>0</v>
      </c>
      <c r="I75" s="269"/>
    </row>
    <row r="76" spans="1:9" x14ac:dyDescent="0.2">
      <c r="A76" s="277"/>
      <c r="B76" s="264">
        <v>64</v>
      </c>
      <c r="C76" s="281"/>
      <c r="D76" s="281"/>
      <c r="E76" s="281"/>
      <c r="F76" s="279"/>
      <c r="G76" s="280">
        <v>0</v>
      </c>
      <c r="H76" s="266">
        <f t="shared" si="1"/>
        <v>0</v>
      </c>
      <c r="I76" s="269"/>
    </row>
    <row r="77" spans="1:9" x14ac:dyDescent="0.2">
      <c r="A77" s="277"/>
      <c r="B77" s="264">
        <v>65</v>
      </c>
      <c r="C77" s="281"/>
      <c r="D77" s="281"/>
      <c r="E77" s="281"/>
      <c r="F77" s="279"/>
      <c r="G77" s="280">
        <v>0</v>
      </c>
      <c r="H77" s="266">
        <f t="shared" si="1"/>
        <v>0</v>
      </c>
      <c r="I77" s="269"/>
    </row>
    <row r="78" spans="1:9" x14ac:dyDescent="0.2">
      <c r="A78" s="277"/>
      <c r="B78" s="264">
        <v>66</v>
      </c>
      <c r="C78" s="281"/>
      <c r="D78" s="281"/>
      <c r="E78" s="281"/>
      <c r="F78" s="279"/>
      <c r="G78" s="280">
        <v>0</v>
      </c>
      <c r="H78" s="266">
        <f t="shared" ref="H78:H97" si="2">SUM(H77-G78)</f>
        <v>0</v>
      </c>
      <c r="I78" s="269"/>
    </row>
    <row r="79" spans="1:9" x14ac:dyDescent="0.2">
      <c r="A79" s="277"/>
      <c r="B79" s="264">
        <v>67</v>
      </c>
      <c r="C79" s="281"/>
      <c r="D79" s="281"/>
      <c r="E79" s="281"/>
      <c r="F79" s="279"/>
      <c r="G79" s="280">
        <v>0</v>
      </c>
      <c r="H79" s="266">
        <f t="shared" si="2"/>
        <v>0</v>
      </c>
      <c r="I79" s="269"/>
    </row>
    <row r="80" spans="1:9" x14ac:dyDescent="0.2">
      <c r="A80" s="277"/>
      <c r="B80" s="264">
        <v>68</v>
      </c>
      <c r="C80" s="281"/>
      <c r="D80" s="281"/>
      <c r="E80" s="281"/>
      <c r="F80" s="279"/>
      <c r="G80" s="280">
        <v>0</v>
      </c>
      <c r="H80" s="266">
        <f t="shared" si="2"/>
        <v>0</v>
      </c>
      <c r="I80" s="269"/>
    </row>
    <row r="81" spans="1:9" x14ac:dyDescent="0.2">
      <c r="A81" s="277"/>
      <c r="B81" s="264">
        <v>69</v>
      </c>
      <c r="C81" s="281"/>
      <c r="D81" s="281"/>
      <c r="E81" s="281"/>
      <c r="F81" s="279"/>
      <c r="G81" s="280">
        <v>0</v>
      </c>
      <c r="H81" s="266">
        <f t="shared" si="2"/>
        <v>0</v>
      </c>
      <c r="I81" s="269"/>
    </row>
    <row r="82" spans="1:9" x14ac:dyDescent="0.2">
      <c r="A82" s="277"/>
      <c r="B82" s="264">
        <v>70</v>
      </c>
      <c r="C82" s="281"/>
      <c r="D82" s="281"/>
      <c r="E82" s="281"/>
      <c r="F82" s="279"/>
      <c r="G82" s="280">
        <v>0</v>
      </c>
      <c r="H82" s="266">
        <f t="shared" si="2"/>
        <v>0</v>
      </c>
      <c r="I82" s="269"/>
    </row>
    <row r="83" spans="1:9" x14ac:dyDescent="0.2">
      <c r="A83" s="277"/>
      <c r="B83" s="264">
        <v>71</v>
      </c>
      <c r="C83" s="281"/>
      <c r="D83" s="281"/>
      <c r="E83" s="281"/>
      <c r="F83" s="279"/>
      <c r="G83" s="280">
        <v>0</v>
      </c>
      <c r="H83" s="266">
        <f t="shared" si="2"/>
        <v>0</v>
      </c>
      <c r="I83" s="269"/>
    </row>
    <row r="84" spans="1:9" x14ac:dyDescent="0.2">
      <c r="A84" s="277"/>
      <c r="B84" s="264">
        <v>72</v>
      </c>
      <c r="C84" s="281"/>
      <c r="D84" s="281"/>
      <c r="E84" s="281"/>
      <c r="F84" s="279"/>
      <c r="G84" s="280">
        <v>0</v>
      </c>
      <c r="H84" s="266">
        <f t="shared" si="2"/>
        <v>0</v>
      </c>
      <c r="I84" s="269"/>
    </row>
    <row r="85" spans="1:9" x14ac:dyDescent="0.2">
      <c r="A85" s="277"/>
      <c r="B85" s="264">
        <v>73</v>
      </c>
      <c r="C85" s="281"/>
      <c r="D85" s="281"/>
      <c r="E85" s="281"/>
      <c r="F85" s="279"/>
      <c r="G85" s="280">
        <v>0</v>
      </c>
      <c r="H85" s="266">
        <f t="shared" si="2"/>
        <v>0</v>
      </c>
      <c r="I85" s="269"/>
    </row>
    <row r="86" spans="1:9" x14ac:dyDescent="0.2">
      <c r="A86" s="277"/>
      <c r="B86" s="264">
        <v>74</v>
      </c>
      <c r="C86" s="281"/>
      <c r="D86" s="281"/>
      <c r="E86" s="281"/>
      <c r="F86" s="279"/>
      <c r="G86" s="280">
        <v>0</v>
      </c>
      <c r="H86" s="266">
        <f t="shared" si="2"/>
        <v>0</v>
      </c>
      <c r="I86" s="269"/>
    </row>
    <row r="87" spans="1:9" x14ac:dyDescent="0.2">
      <c r="A87" s="277"/>
      <c r="B87" s="264">
        <v>75</v>
      </c>
      <c r="C87" s="281"/>
      <c r="D87" s="281"/>
      <c r="E87" s="281"/>
      <c r="F87" s="279"/>
      <c r="G87" s="280">
        <v>0</v>
      </c>
      <c r="H87" s="266">
        <f t="shared" si="2"/>
        <v>0</v>
      </c>
      <c r="I87" s="269"/>
    </row>
    <row r="88" spans="1:9" x14ac:dyDescent="0.2">
      <c r="A88" s="277"/>
      <c r="B88" s="264">
        <v>76</v>
      </c>
      <c r="C88" s="281"/>
      <c r="D88" s="281"/>
      <c r="E88" s="281"/>
      <c r="F88" s="279"/>
      <c r="G88" s="280">
        <v>0</v>
      </c>
      <c r="H88" s="266">
        <f t="shared" si="2"/>
        <v>0</v>
      </c>
      <c r="I88" s="269"/>
    </row>
    <row r="89" spans="1:9" x14ac:dyDescent="0.2">
      <c r="A89" s="277"/>
      <c r="B89" s="264">
        <v>77</v>
      </c>
      <c r="C89" s="281"/>
      <c r="D89" s="281"/>
      <c r="E89" s="281"/>
      <c r="F89" s="279"/>
      <c r="G89" s="280">
        <v>0</v>
      </c>
      <c r="H89" s="266">
        <f t="shared" si="2"/>
        <v>0</v>
      </c>
      <c r="I89" s="269"/>
    </row>
    <row r="90" spans="1:9" x14ac:dyDescent="0.2">
      <c r="A90" s="277"/>
      <c r="B90" s="264">
        <v>78</v>
      </c>
      <c r="C90" s="281"/>
      <c r="D90" s="281"/>
      <c r="E90" s="281"/>
      <c r="F90" s="279"/>
      <c r="G90" s="280">
        <v>0</v>
      </c>
      <c r="H90" s="266">
        <f t="shared" si="2"/>
        <v>0</v>
      </c>
      <c r="I90" s="269"/>
    </row>
    <row r="91" spans="1:9" x14ac:dyDescent="0.2">
      <c r="A91" s="277"/>
      <c r="B91" s="264">
        <v>79</v>
      </c>
      <c r="C91" s="281"/>
      <c r="D91" s="281"/>
      <c r="E91" s="281"/>
      <c r="F91" s="279"/>
      <c r="G91" s="280">
        <v>0</v>
      </c>
      <c r="H91" s="266">
        <f t="shared" si="2"/>
        <v>0</v>
      </c>
      <c r="I91" s="269"/>
    </row>
    <row r="92" spans="1:9" x14ac:dyDescent="0.2">
      <c r="A92" s="277"/>
      <c r="B92" s="264">
        <v>80</v>
      </c>
      <c r="C92" s="281"/>
      <c r="D92" s="281"/>
      <c r="E92" s="281"/>
      <c r="F92" s="279"/>
      <c r="G92" s="280">
        <v>0</v>
      </c>
      <c r="H92" s="266">
        <f t="shared" si="2"/>
        <v>0</v>
      </c>
      <c r="I92" s="269"/>
    </row>
    <row r="93" spans="1:9" x14ac:dyDescent="0.2">
      <c r="A93" s="277"/>
      <c r="B93" s="264">
        <v>81</v>
      </c>
      <c r="C93" s="281"/>
      <c r="D93" s="281"/>
      <c r="E93" s="281"/>
      <c r="F93" s="279"/>
      <c r="G93" s="280">
        <v>0</v>
      </c>
      <c r="H93" s="266">
        <f t="shared" si="2"/>
        <v>0</v>
      </c>
      <c r="I93" s="269"/>
    </row>
    <row r="94" spans="1:9" x14ac:dyDescent="0.2">
      <c r="A94" s="277"/>
      <c r="B94" s="264">
        <v>82</v>
      </c>
      <c r="C94" s="281"/>
      <c r="D94" s="281"/>
      <c r="E94" s="281"/>
      <c r="F94" s="279"/>
      <c r="G94" s="280">
        <v>0</v>
      </c>
      <c r="H94" s="266">
        <f t="shared" si="2"/>
        <v>0</v>
      </c>
      <c r="I94" s="269"/>
    </row>
    <row r="95" spans="1:9" x14ac:dyDescent="0.2">
      <c r="A95" s="277"/>
      <c r="B95" s="264">
        <v>83</v>
      </c>
      <c r="C95" s="281"/>
      <c r="D95" s="281"/>
      <c r="E95" s="281"/>
      <c r="F95" s="279"/>
      <c r="G95" s="280">
        <v>0</v>
      </c>
      <c r="H95" s="266">
        <f t="shared" si="2"/>
        <v>0</v>
      </c>
      <c r="I95" s="269"/>
    </row>
    <row r="96" spans="1:9" x14ac:dyDescent="0.2">
      <c r="A96" s="277"/>
      <c r="B96" s="264">
        <v>84</v>
      </c>
      <c r="C96" s="281"/>
      <c r="D96" s="281"/>
      <c r="E96" s="281"/>
      <c r="F96" s="279"/>
      <c r="G96" s="280">
        <v>0</v>
      </c>
      <c r="H96" s="266">
        <f t="shared" si="2"/>
        <v>0</v>
      </c>
      <c r="I96" s="269"/>
    </row>
    <row r="97" spans="1:9" x14ac:dyDescent="0.2">
      <c r="A97" s="277"/>
      <c r="B97" s="264">
        <v>85</v>
      </c>
      <c r="C97" s="281"/>
      <c r="D97" s="281"/>
      <c r="E97" s="281"/>
      <c r="F97" s="279"/>
      <c r="G97" s="280">
        <v>0</v>
      </c>
      <c r="H97" s="266">
        <f t="shared" si="2"/>
        <v>0</v>
      </c>
      <c r="I97" s="269"/>
    </row>
    <row r="99" spans="1:9" ht="13.5" thickBot="1" x14ac:dyDescent="0.25">
      <c r="G99" s="270">
        <f>SUM(G10:G98)</f>
        <v>0</v>
      </c>
    </row>
    <row r="100" spans="1:9" ht="13.5" thickTop="1" x14ac:dyDescent="0.2">
      <c r="C100" s="271"/>
      <c r="D100" s="271"/>
      <c r="E100" s="272"/>
      <c r="F100" s="273"/>
    </row>
    <row r="101" spans="1:9" x14ac:dyDescent="0.2">
      <c r="A101" s="463" t="s">
        <v>228</v>
      </c>
      <c r="B101" s="463"/>
      <c r="C101" s="463"/>
      <c r="D101" s="275"/>
      <c r="F101" s="273"/>
    </row>
    <row r="102" spans="1:9" x14ac:dyDescent="0.2">
      <c r="A102" s="284"/>
      <c r="B102" s="285"/>
      <c r="C102" s="286"/>
      <c r="D102" s="275"/>
      <c r="F102" s="273"/>
    </row>
    <row r="103" spans="1:9" x14ac:dyDescent="0.2">
      <c r="A103" s="287"/>
      <c r="B103" s="288"/>
      <c r="C103" s="289"/>
      <c r="D103" s="275"/>
      <c r="F103" s="273"/>
    </row>
    <row r="104" spans="1:9" x14ac:dyDescent="0.2">
      <c r="A104" s="287"/>
      <c r="B104" s="290"/>
      <c r="C104" s="291"/>
    </row>
    <row r="105" spans="1:9" x14ac:dyDescent="0.2">
      <c r="A105" s="287"/>
      <c r="B105" s="290"/>
      <c r="C105" s="291"/>
      <c r="F105" s="273"/>
    </row>
    <row r="106" spans="1:9" x14ac:dyDescent="0.2">
      <c r="A106" s="287"/>
      <c r="B106" s="290"/>
      <c r="C106" s="291"/>
    </row>
    <row r="107" spans="1:9" x14ac:dyDescent="0.2">
      <c r="A107" s="287"/>
      <c r="B107" s="290"/>
      <c r="C107" s="291"/>
      <c r="F107" s="273"/>
    </row>
    <row r="108" spans="1:9" x14ac:dyDescent="0.2">
      <c r="A108" s="287"/>
      <c r="B108" s="290"/>
      <c r="C108" s="291"/>
    </row>
    <row r="109" spans="1:9" x14ac:dyDescent="0.2">
      <c r="A109" s="287"/>
      <c r="B109" s="290"/>
      <c r="C109" s="291"/>
      <c r="F109" s="273"/>
    </row>
    <row r="110" spans="1:9" x14ac:dyDescent="0.2">
      <c r="A110" s="287"/>
      <c r="B110" s="290"/>
      <c r="C110" s="291"/>
    </row>
    <row r="111" spans="1:9" x14ac:dyDescent="0.2">
      <c r="A111" s="287"/>
      <c r="B111" s="290"/>
      <c r="C111" s="291"/>
    </row>
    <row r="112" spans="1:9" x14ac:dyDescent="0.2">
      <c r="A112" s="292"/>
      <c r="B112" s="293"/>
      <c r="C112" s="294"/>
      <c r="F112" s="273"/>
    </row>
    <row r="113" spans="6:6" x14ac:dyDescent="0.2">
      <c r="F113" s="273"/>
    </row>
  </sheetData>
  <sheetProtection sheet="1" selectLockedCells="1"/>
  <autoFilter ref="F9:G54"/>
  <sortState ref="F82:F96">
    <sortCondition ref="F82"/>
  </sortState>
  <mergeCells count="8">
    <mergeCell ref="A101:C101"/>
    <mergeCell ref="G8:I8"/>
    <mergeCell ref="A1:I1"/>
    <mergeCell ref="C4:F4"/>
    <mergeCell ref="B2:C2"/>
    <mergeCell ref="B3:C3"/>
    <mergeCell ref="G2:I2"/>
    <mergeCell ref="G3:I3"/>
  </mergeCells>
  <dataValidations count="2">
    <dataValidation allowBlank="1" showInputMessage="1" showErrorMessage="1" promptTitle="Stop!" prompt="Do not enter data here.  The budgets are entered on the Budget History Sheet." sqref="H4:H5"/>
    <dataValidation type="list" allowBlank="1" showInputMessage="1" showErrorMessage="1" sqref="F57:F97 F10:F54">
      <formula1>"BnkFee,CashWdwl,Catering,Cleaning,Equip,Excursion,Fuel,Medical,Parking,Prizes,Recovery,Stationery,Taxi-Transp,Tolls,VenueHire"</formula1>
    </dataValidation>
  </dataValidations>
  <pageMargins left="0.7" right="0.7" top="0.75" bottom="0.75" header="0.3" footer="0.3"/>
  <pageSetup paperSize="9" scale="63" fitToHeight="0" orientation="landscape" r:id="rId1"/>
  <rowBreaks count="1" manualBreakCount="1">
    <brk id="54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zoomScaleSheetLayoutView="80" workbookViewId="0">
      <selection activeCell="E11" sqref="E11"/>
    </sheetView>
  </sheetViews>
  <sheetFormatPr defaultRowHeight="15.75" x14ac:dyDescent="0.25"/>
  <cols>
    <col min="1" max="1" width="3.5703125" style="219" customWidth="1"/>
    <col min="2" max="2" width="20.140625" style="211" customWidth="1"/>
    <col min="3" max="3" width="20.85546875" style="211" customWidth="1"/>
    <col min="4" max="4" width="14.7109375" style="239" customWidth="1"/>
    <col min="5" max="5" width="33.7109375" style="211" customWidth="1"/>
    <col min="6" max="6" width="32.42578125" style="211" customWidth="1"/>
    <col min="7" max="8" width="9.140625" style="211"/>
    <col min="9" max="9" width="16" style="211" customWidth="1"/>
    <col min="10" max="10" width="15.7109375" style="211" customWidth="1"/>
    <col min="11" max="16384" width="9.140625" style="211"/>
  </cols>
  <sheetData>
    <row r="1" spans="1:16" ht="40.5" customHeight="1" thickBot="1" x14ac:dyDescent="0.3">
      <c r="A1" s="494" t="s">
        <v>175</v>
      </c>
      <c r="B1" s="494"/>
      <c r="C1" s="494"/>
      <c r="D1" s="494"/>
      <c r="E1" s="494"/>
      <c r="F1" s="240" t="s">
        <v>227</v>
      </c>
      <c r="H1" s="212"/>
      <c r="I1" s="213"/>
      <c r="J1" s="213"/>
      <c r="K1" s="213"/>
      <c r="L1" s="213"/>
      <c r="M1" s="213"/>
      <c r="N1" s="214"/>
      <c r="O1" s="212"/>
      <c r="P1" s="212"/>
    </row>
    <row r="2" spans="1:16" s="216" customFormat="1" ht="26.25" customHeight="1" x14ac:dyDescent="0.35">
      <c r="A2" s="215"/>
      <c r="B2" s="496" t="s">
        <v>131</v>
      </c>
      <c r="C2" s="496"/>
      <c r="D2" s="496"/>
      <c r="E2" s="496"/>
      <c r="F2" s="241">
        <f>D46+D57</f>
        <v>0</v>
      </c>
      <c r="H2" s="217"/>
      <c r="I2" s="498"/>
      <c r="J2" s="498"/>
      <c r="K2" s="498"/>
      <c r="L2" s="498"/>
      <c r="M2" s="498"/>
      <c r="N2" s="218"/>
      <c r="O2" s="217"/>
      <c r="P2" s="217"/>
    </row>
    <row r="3" spans="1:16" ht="18" customHeight="1" x14ac:dyDescent="0.25">
      <c r="B3" s="220" t="s">
        <v>176</v>
      </c>
      <c r="C3" s="495"/>
      <c r="D3" s="495"/>
      <c r="E3" s="495"/>
      <c r="F3" s="495"/>
      <c r="H3" s="212"/>
      <c r="I3" s="221"/>
      <c r="J3" s="213"/>
      <c r="K3" s="213"/>
      <c r="L3" s="213"/>
      <c r="M3" s="213"/>
      <c r="N3" s="213"/>
      <c r="O3" s="212"/>
      <c r="P3" s="212"/>
    </row>
    <row r="4" spans="1:16" ht="32.450000000000003" customHeight="1" x14ac:dyDescent="0.25">
      <c r="B4" s="222" t="s">
        <v>178</v>
      </c>
      <c r="C4" s="222"/>
      <c r="D4" s="223" t="s">
        <v>179</v>
      </c>
      <c r="E4" s="224" t="s">
        <v>181</v>
      </c>
      <c r="F4" s="225" t="s">
        <v>180</v>
      </c>
      <c r="H4" s="212"/>
      <c r="I4" s="226"/>
      <c r="J4" s="226"/>
      <c r="K4" s="227"/>
      <c r="L4" s="499"/>
      <c r="M4" s="499"/>
      <c r="N4" s="213"/>
      <c r="O4" s="212"/>
      <c r="P4" s="212"/>
    </row>
    <row r="5" spans="1:16" x14ac:dyDescent="0.25">
      <c r="A5" s="219">
        <v>1</v>
      </c>
      <c r="B5" s="478" t="str">
        <f>CONCATENATE(BOTP!B10&amp;" "&amp;BOTP!C10)</f>
        <v>Peter Smith</v>
      </c>
      <c r="C5" s="478"/>
      <c r="D5" s="209"/>
      <c r="E5" s="132"/>
      <c r="F5" s="130"/>
      <c r="H5" s="212"/>
      <c r="I5" s="213"/>
      <c r="J5" s="213"/>
      <c r="K5" s="213"/>
      <c r="L5" s="476"/>
      <c r="M5" s="476"/>
      <c r="N5" s="213"/>
      <c r="O5" s="212"/>
      <c r="P5" s="212"/>
    </row>
    <row r="6" spans="1:16" x14ac:dyDescent="0.25">
      <c r="A6" s="219">
        <v>2</v>
      </c>
      <c r="B6" s="478" t="str">
        <f>CONCATENATE(BOTP!B11&amp;" "&amp;BOTP!C11)</f>
        <v xml:space="preserve"> </v>
      </c>
      <c r="C6" s="478"/>
      <c r="D6" s="209"/>
      <c r="E6" s="132"/>
      <c r="F6" s="130"/>
      <c r="H6" s="212"/>
      <c r="I6" s="213"/>
      <c r="J6" s="213"/>
      <c r="K6" s="213"/>
      <c r="L6" s="476"/>
      <c r="M6" s="476"/>
      <c r="N6" s="213"/>
      <c r="O6" s="212"/>
      <c r="P6" s="212"/>
    </row>
    <row r="7" spans="1:16" x14ac:dyDescent="0.25">
      <c r="A7" s="219">
        <v>3</v>
      </c>
      <c r="B7" s="478" t="str">
        <f>CONCATENATE(BOTP!B12&amp;" "&amp;BOTP!C12)</f>
        <v xml:space="preserve"> </v>
      </c>
      <c r="C7" s="478"/>
      <c r="D7" s="209"/>
      <c r="E7" s="132"/>
      <c r="F7" s="130"/>
      <c r="H7" s="212"/>
      <c r="I7" s="213"/>
      <c r="J7" s="213"/>
      <c r="K7" s="213"/>
      <c r="L7" s="476"/>
      <c r="M7" s="476"/>
      <c r="N7" s="213"/>
      <c r="O7" s="212"/>
      <c r="P7" s="212"/>
    </row>
    <row r="8" spans="1:16" x14ac:dyDescent="0.25">
      <c r="A8" s="219">
        <v>4</v>
      </c>
      <c r="B8" s="478" t="str">
        <f>CONCATENATE(BOTP!B13&amp;" "&amp;BOTP!C13)</f>
        <v xml:space="preserve"> </v>
      </c>
      <c r="C8" s="478"/>
      <c r="D8" s="209"/>
      <c r="E8" s="132"/>
      <c r="F8" s="130"/>
      <c r="H8" s="212"/>
      <c r="I8" s="213"/>
      <c r="J8" s="213"/>
      <c r="K8" s="213"/>
      <c r="L8" s="476"/>
      <c r="M8" s="476"/>
      <c r="N8" s="213"/>
      <c r="O8" s="212"/>
      <c r="P8" s="212"/>
    </row>
    <row r="9" spans="1:16" x14ac:dyDescent="0.25">
      <c r="A9" s="219">
        <v>5</v>
      </c>
      <c r="B9" s="478" t="str">
        <f>CONCATENATE(BOTP!B14&amp;" "&amp;BOTP!C14)</f>
        <v xml:space="preserve"> </v>
      </c>
      <c r="C9" s="478"/>
      <c r="D9" s="209"/>
      <c r="E9" s="132"/>
      <c r="F9" s="130"/>
      <c r="H9" s="212"/>
      <c r="I9" s="213"/>
      <c r="J9" s="213"/>
      <c r="K9" s="213"/>
      <c r="L9" s="476"/>
      <c r="M9" s="476"/>
      <c r="N9" s="213"/>
      <c r="O9" s="212"/>
      <c r="P9" s="212"/>
    </row>
    <row r="10" spans="1:16" x14ac:dyDescent="0.25">
      <c r="A10" s="219">
        <v>6</v>
      </c>
      <c r="B10" s="478" t="str">
        <f>CONCATENATE(BOTP!B15&amp;" "&amp;BOTP!C15)</f>
        <v xml:space="preserve"> </v>
      </c>
      <c r="C10" s="478"/>
      <c r="D10" s="209"/>
      <c r="E10" s="132"/>
      <c r="F10" s="130"/>
      <c r="H10" s="212"/>
      <c r="I10" s="213"/>
      <c r="J10" s="213"/>
      <c r="K10" s="213"/>
      <c r="L10" s="476"/>
      <c r="M10" s="476"/>
      <c r="N10" s="213"/>
      <c r="O10" s="212"/>
      <c r="P10" s="212"/>
    </row>
    <row r="11" spans="1:16" x14ac:dyDescent="0.25">
      <c r="A11" s="219">
        <v>7</v>
      </c>
      <c r="B11" s="478" t="str">
        <f>CONCATENATE(BOTP!B16&amp;" "&amp;BOTP!C16)</f>
        <v xml:space="preserve"> </v>
      </c>
      <c r="C11" s="478"/>
      <c r="D11" s="209"/>
      <c r="E11" s="132"/>
      <c r="F11" s="130"/>
      <c r="H11" s="212"/>
      <c r="I11" s="213"/>
      <c r="J11" s="213"/>
      <c r="K11" s="213"/>
      <c r="L11" s="476"/>
      <c r="M11" s="476"/>
      <c r="N11" s="213"/>
      <c r="O11" s="212"/>
      <c r="P11" s="212"/>
    </row>
    <row r="12" spans="1:16" x14ac:dyDescent="0.25">
      <c r="A12" s="219">
        <v>8</v>
      </c>
      <c r="B12" s="478" t="str">
        <f>CONCATENATE(BOTP!B17&amp;" "&amp;BOTP!C17)</f>
        <v xml:space="preserve"> </v>
      </c>
      <c r="C12" s="478"/>
      <c r="D12" s="209"/>
      <c r="E12" s="132"/>
      <c r="F12" s="130"/>
      <c r="H12" s="212"/>
      <c r="I12" s="213"/>
      <c r="J12" s="213"/>
      <c r="K12" s="213"/>
      <c r="L12" s="476"/>
      <c r="M12" s="476"/>
      <c r="N12" s="213"/>
      <c r="O12" s="212"/>
      <c r="P12" s="212"/>
    </row>
    <row r="13" spans="1:16" x14ac:dyDescent="0.25">
      <c r="A13" s="219">
        <v>9</v>
      </c>
      <c r="B13" s="478" t="str">
        <f>CONCATENATE(BOTP!B18&amp;" "&amp;BOTP!C18)</f>
        <v xml:space="preserve"> </v>
      </c>
      <c r="C13" s="478"/>
      <c r="D13" s="209"/>
      <c r="E13" s="132"/>
      <c r="F13" s="130"/>
      <c r="H13" s="212"/>
      <c r="I13" s="213"/>
      <c r="J13" s="213"/>
      <c r="K13" s="213"/>
      <c r="L13" s="476"/>
      <c r="M13" s="476"/>
      <c r="N13" s="213"/>
      <c r="O13" s="212"/>
      <c r="P13" s="212"/>
    </row>
    <row r="14" spans="1:16" x14ac:dyDescent="0.25">
      <c r="A14" s="219">
        <v>10</v>
      </c>
      <c r="B14" s="478" t="str">
        <f>CONCATENATE(BOTP!B19&amp;" "&amp;BOTP!C19)</f>
        <v xml:space="preserve"> </v>
      </c>
      <c r="C14" s="478"/>
      <c r="D14" s="209"/>
      <c r="E14" s="132"/>
      <c r="F14" s="131"/>
      <c r="H14" s="212"/>
      <c r="I14" s="213"/>
      <c r="J14" s="213"/>
      <c r="K14" s="213"/>
      <c r="L14" s="476"/>
      <c r="M14" s="476"/>
      <c r="N14" s="212"/>
      <c r="O14" s="212"/>
      <c r="P14" s="212"/>
    </row>
    <row r="15" spans="1:16" x14ac:dyDescent="0.25">
      <c r="A15" s="219">
        <v>11</v>
      </c>
      <c r="B15" s="478" t="str">
        <f>CONCATENATE(BOTP!B20&amp;" "&amp;BOTP!C20)</f>
        <v xml:space="preserve"> </v>
      </c>
      <c r="C15" s="478"/>
      <c r="D15" s="209"/>
      <c r="E15" s="132"/>
      <c r="F15" s="131"/>
      <c r="H15" s="212"/>
      <c r="I15" s="213"/>
      <c r="J15" s="213"/>
      <c r="K15" s="213"/>
      <c r="L15" s="476"/>
      <c r="M15" s="476"/>
      <c r="N15" s="212"/>
      <c r="O15" s="212"/>
      <c r="P15" s="212"/>
    </row>
    <row r="16" spans="1:16" x14ac:dyDescent="0.25">
      <c r="A16" s="219">
        <v>12</v>
      </c>
      <c r="B16" s="478" t="str">
        <f>CONCATENATE(BOTP!B21&amp;" "&amp;BOTP!C21)</f>
        <v xml:space="preserve"> </v>
      </c>
      <c r="C16" s="478"/>
      <c r="D16" s="209"/>
      <c r="E16" s="132"/>
      <c r="F16" s="131"/>
      <c r="H16" s="212"/>
      <c r="I16" s="213"/>
      <c r="J16" s="213"/>
      <c r="K16" s="213"/>
      <c r="L16" s="476"/>
      <c r="M16" s="476"/>
      <c r="N16" s="212"/>
      <c r="O16" s="212"/>
      <c r="P16" s="212"/>
    </row>
    <row r="17" spans="1:16" x14ac:dyDescent="0.25">
      <c r="A17" s="219">
        <v>13</v>
      </c>
      <c r="B17" s="478" t="str">
        <f>CONCATENATE(BOTP!B22&amp;" "&amp;BOTP!C22)</f>
        <v xml:space="preserve"> </v>
      </c>
      <c r="C17" s="478"/>
      <c r="D17" s="209"/>
      <c r="E17" s="132"/>
      <c r="F17" s="131"/>
      <c r="H17" s="212"/>
      <c r="I17" s="213"/>
      <c r="J17" s="213"/>
      <c r="K17" s="213"/>
      <c r="L17" s="476"/>
      <c r="M17" s="476"/>
      <c r="N17" s="212"/>
      <c r="O17" s="212"/>
      <c r="P17" s="212"/>
    </row>
    <row r="18" spans="1:16" x14ac:dyDescent="0.25">
      <c r="A18" s="219">
        <v>14</v>
      </c>
      <c r="B18" s="478" t="str">
        <f>CONCATENATE(BOTP!B23&amp;" "&amp;BOTP!C23)</f>
        <v xml:space="preserve"> </v>
      </c>
      <c r="C18" s="478"/>
      <c r="D18" s="209"/>
      <c r="E18" s="132"/>
      <c r="F18" s="131"/>
      <c r="H18" s="212"/>
      <c r="I18" s="213"/>
      <c r="J18" s="213"/>
      <c r="K18" s="213"/>
      <c r="L18" s="476"/>
      <c r="M18" s="476"/>
      <c r="N18" s="212"/>
      <c r="O18" s="212"/>
      <c r="P18" s="212"/>
    </row>
    <row r="19" spans="1:16" x14ac:dyDescent="0.25">
      <c r="A19" s="219">
        <v>15</v>
      </c>
      <c r="B19" s="478" t="str">
        <f>CONCATENATE(BOTP!B24&amp;" "&amp;BOTP!C24)</f>
        <v xml:space="preserve"> </v>
      </c>
      <c r="C19" s="478"/>
      <c r="D19" s="209"/>
      <c r="E19" s="132"/>
      <c r="F19" s="131"/>
      <c r="H19" s="212"/>
      <c r="I19" s="213"/>
      <c r="J19" s="213"/>
      <c r="K19" s="213"/>
      <c r="L19" s="476"/>
      <c r="M19" s="476"/>
      <c r="N19" s="212"/>
      <c r="O19" s="212"/>
      <c r="P19" s="212"/>
    </row>
    <row r="20" spans="1:16" x14ac:dyDescent="0.25">
      <c r="A20" s="219">
        <v>16</v>
      </c>
      <c r="B20" s="478" t="str">
        <f>CONCATENATE(BOTP!B25&amp;" "&amp;BOTP!C25)</f>
        <v xml:space="preserve"> </v>
      </c>
      <c r="C20" s="478"/>
      <c r="D20" s="209"/>
      <c r="E20" s="132"/>
      <c r="F20" s="131"/>
      <c r="H20" s="212"/>
      <c r="I20" s="213"/>
      <c r="J20" s="213"/>
      <c r="K20" s="213"/>
      <c r="L20" s="476"/>
      <c r="M20" s="476"/>
      <c r="N20" s="212"/>
      <c r="O20" s="212"/>
      <c r="P20" s="212"/>
    </row>
    <row r="21" spans="1:16" x14ac:dyDescent="0.25">
      <c r="A21" s="219">
        <v>17</v>
      </c>
      <c r="B21" s="478" t="str">
        <f>CONCATENATE(BOTP!B26&amp;" "&amp;BOTP!C26)</f>
        <v xml:space="preserve"> </v>
      </c>
      <c r="C21" s="478"/>
      <c r="D21" s="209"/>
      <c r="E21" s="132"/>
      <c r="F21" s="131"/>
      <c r="H21" s="212"/>
      <c r="I21" s="213"/>
      <c r="J21" s="213"/>
      <c r="K21" s="213"/>
      <c r="L21" s="476"/>
      <c r="M21" s="476"/>
      <c r="N21" s="212"/>
      <c r="O21" s="212"/>
      <c r="P21" s="212"/>
    </row>
    <row r="22" spans="1:16" x14ac:dyDescent="0.25">
      <c r="A22" s="219">
        <v>18</v>
      </c>
      <c r="B22" s="478" t="str">
        <f>CONCATENATE(BOTP!B27&amp;" "&amp;BOTP!C27)</f>
        <v xml:space="preserve"> </v>
      </c>
      <c r="C22" s="478"/>
      <c r="D22" s="209"/>
      <c r="E22" s="132"/>
      <c r="F22" s="131"/>
      <c r="H22" s="212"/>
      <c r="I22" s="213"/>
      <c r="J22" s="213"/>
      <c r="K22" s="213"/>
      <c r="L22" s="476"/>
      <c r="M22" s="476"/>
      <c r="N22" s="212"/>
      <c r="O22" s="212"/>
      <c r="P22" s="212"/>
    </row>
    <row r="23" spans="1:16" x14ac:dyDescent="0.25">
      <c r="A23" s="219">
        <v>19</v>
      </c>
      <c r="B23" s="478" t="str">
        <f>CONCATENATE(BOTP!B28&amp;" "&amp;BOTP!C28)</f>
        <v xml:space="preserve"> </v>
      </c>
      <c r="C23" s="478"/>
      <c r="D23" s="209"/>
      <c r="E23" s="132"/>
      <c r="F23" s="131"/>
      <c r="H23" s="212"/>
      <c r="I23" s="213"/>
      <c r="J23" s="213"/>
      <c r="K23" s="213"/>
      <c r="L23" s="476"/>
      <c r="M23" s="476"/>
      <c r="N23" s="212"/>
      <c r="O23" s="212"/>
      <c r="P23" s="212"/>
    </row>
    <row r="24" spans="1:16" x14ac:dyDescent="0.25">
      <c r="A24" s="219">
        <v>20</v>
      </c>
      <c r="B24" s="478" t="str">
        <f>CONCATENATE(BOTP!B29&amp;" "&amp;BOTP!C29)</f>
        <v xml:space="preserve"> </v>
      </c>
      <c r="C24" s="478"/>
      <c r="D24" s="209"/>
      <c r="E24" s="132"/>
      <c r="F24" s="131"/>
      <c r="H24" s="212"/>
      <c r="I24" s="213"/>
      <c r="J24" s="213"/>
      <c r="K24" s="213"/>
      <c r="L24" s="476"/>
      <c r="M24" s="476"/>
      <c r="N24" s="212"/>
      <c r="O24" s="212"/>
      <c r="P24" s="212"/>
    </row>
    <row r="25" spans="1:16" x14ac:dyDescent="0.25">
      <c r="A25" s="219">
        <v>21</v>
      </c>
      <c r="B25" s="478" t="str">
        <f>CONCATENATE(BOTP!B30&amp;" "&amp;BOTP!C30)</f>
        <v xml:space="preserve"> </v>
      </c>
      <c r="C25" s="478"/>
      <c r="D25" s="209"/>
      <c r="E25" s="132"/>
      <c r="F25" s="131"/>
      <c r="H25" s="212"/>
      <c r="I25" s="213"/>
      <c r="J25" s="213"/>
      <c r="K25" s="213"/>
      <c r="L25" s="476"/>
      <c r="M25" s="476"/>
      <c r="N25" s="212"/>
      <c r="O25" s="212"/>
      <c r="P25" s="212"/>
    </row>
    <row r="26" spans="1:16" x14ac:dyDescent="0.25">
      <c r="A26" s="219">
        <v>22</v>
      </c>
      <c r="B26" s="478" t="str">
        <f>CONCATENATE(BOTP!B31&amp;" "&amp;BOTP!C31)</f>
        <v xml:space="preserve"> </v>
      </c>
      <c r="C26" s="478"/>
      <c r="D26" s="209"/>
      <c r="E26" s="132"/>
      <c r="F26" s="131"/>
      <c r="H26" s="212"/>
      <c r="I26" s="213"/>
      <c r="J26" s="213"/>
      <c r="K26" s="213"/>
      <c r="L26" s="476"/>
      <c r="M26" s="476"/>
      <c r="N26" s="212"/>
      <c r="O26" s="212"/>
      <c r="P26" s="212"/>
    </row>
    <row r="27" spans="1:16" x14ac:dyDescent="0.25">
      <c r="A27" s="219">
        <v>23</v>
      </c>
      <c r="B27" s="478" t="str">
        <f>CONCATENATE(BOTP!B32&amp;" "&amp;BOTP!C32)</f>
        <v xml:space="preserve"> </v>
      </c>
      <c r="C27" s="478"/>
      <c r="D27" s="209"/>
      <c r="E27" s="132"/>
      <c r="F27" s="131"/>
      <c r="H27" s="212"/>
      <c r="I27" s="213"/>
      <c r="J27" s="213"/>
      <c r="K27" s="213"/>
      <c r="L27" s="476"/>
      <c r="M27" s="476"/>
      <c r="N27" s="212"/>
      <c r="O27" s="212"/>
      <c r="P27" s="212"/>
    </row>
    <row r="28" spans="1:16" x14ac:dyDescent="0.25">
      <c r="A28" s="219">
        <v>24</v>
      </c>
      <c r="B28" s="478" t="str">
        <f>CONCATENATE(BOTP!B33&amp;" "&amp;BOTP!C33)</f>
        <v xml:space="preserve"> </v>
      </c>
      <c r="C28" s="478"/>
      <c r="D28" s="209"/>
      <c r="E28" s="132"/>
      <c r="F28" s="131"/>
      <c r="H28" s="212"/>
      <c r="I28" s="213"/>
      <c r="J28" s="213"/>
      <c r="K28" s="213"/>
      <c r="L28" s="476"/>
      <c r="M28" s="476"/>
      <c r="N28" s="212"/>
      <c r="O28" s="212"/>
      <c r="P28" s="212"/>
    </row>
    <row r="29" spans="1:16" x14ac:dyDescent="0.25">
      <c r="A29" s="219">
        <v>25</v>
      </c>
      <c r="B29" s="478" t="str">
        <f>CONCATENATE(BOTP!B34&amp;" "&amp;BOTP!C34)</f>
        <v xml:space="preserve"> </v>
      </c>
      <c r="C29" s="478"/>
      <c r="D29" s="209"/>
      <c r="E29" s="132"/>
      <c r="F29" s="131"/>
      <c r="H29" s="212"/>
      <c r="I29" s="213"/>
      <c r="J29" s="213"/>
      <c r="K29" s="213"/>
      <c r="L29" s="476"/>
      <c r="M29" s="476"/>
      <c r="N29" s="212"/>
      <c r="O29" s="212"/>
      <c r="P29" s="212"/>
    </row>
    <row r="30" spans="1:16" x14ac:dyDescent="0.25">
      <c r="A30" s="219">
        <v>26</v>
      </c>
      <c r="B30" s="478" t="str">
        <f>CONCATENATE(BOTP!B35&amp;" "&amp;BOTP!C35)</f>
        <v xml:space="preserve"> </v>
      </c>
      <c r="C30" s="478"/>
      <c r="D30" s="209"/>
      <c r="E30" s="132"/>
      <c r="F30" s="131"/>
      <c r="H30" s="212"/>
      <c r="I30" s="213"/>
      <c r="J30" s="213"/>
      <c r="K30" s="213"/>
      <c r="L30" s="476"/>
      <c r="M30" s="476"/>
      <c r="N30" s="212"/>
      <c r="O30" s="212"/>
      <c r="P30" s="212"/>
    </row>
    <row r="31" spans="1:16" x14ac:dyDescent="0.25">
      <c r="A31" s="219">
        <v>27</v>
      </c>
      <c r="B31" s="478" t="str">
        <f>CONCATENATE(BOTP!B36&amp;" "&amp;BOTP!C36)</f>
        <v xml:space="preserve"> </v>
      </c>
      <c r="C31" s="478"/>
      <c r="D31" s="209"/>
      <c r="E31" s="132"/>
      <c r="F31" s="131"/>
      <c r="H31" s="212"/>
      <c r="I31" s="213"/>
      <c r="J31" s="213"/>
      <c r="K31" s="213"/>
      <c r="L31" s="476"/>
      <c r="M31" s="476"/>
      <c r="N31" s="212"/>
      <c r="O31" s="212"/>
      <c r="P31" s="212"/>
    </row>
    <row r="32" spans="1:16" x14ac:dyDescent="0.25">
      <c r="A32" s="219">
        <v>28</v>
      </c>
      <c r="B32" s="478" t="str">
        <f>CONCATENATE(BOTP!B37&amp;" "&amp;BOTP!C37)</f>
        <v xml:space="preserve"> </v>
      </c>
      <c r="C32" s="478"/>
      <c r="D32" s="209"/>
      <c r="E32" s="132"/>
      <c r="F32" s="131"/>
      <c r="H32" s="212"/>
      <c r="I32" s="213"/>
      <c r="J32" s="213"/>
      <c r="K32" s="213"/>
      <c r="L32" s="476"/>
      <c r="M32" s="476"/>
      <c r="N32" s="212"/>
      <c r="O32" s="212"/>
      <c r="P32" s="212"/>
    </row>
    <row r="33" spans="1:16" x14ac:dyDescent="0.25">
      <c r="A33" s="219">
        <v>29</v>
      </c>
      <c r="B33" s="478" t="str">
        <f>CONCATENATE(BOTP!B38&amp;" "&amp;BOTP!C38)</f>
        <v xml:space="preserve"> </v>
      </c>
      <c r="C33" s="478"/>
      <c r="D33" s="209"/>
      <c r="E33" s="132"/>
      <c r="F33" s="131"/>
      <c r="H33" s="212"/>
      <c r="I33" s="213"/>
      <c r="J33" s="213"/>
      <c r="K33" s="213"/>
      <c r="L33" s="476"/>
      <c r="M33" s="476"/>
      <c r="N33" s="212"/>
      <c r="O33" s="212"/>
      <c r="P33" s="212"/>
    </row>
    <row r="34" spans="1:16" x14ac:dyDescent="0.25">
      <c r="A34" s="219">
        <v>30</v>
      </c>
      <c r="B34" s="478" t="str">
        <f>CONCATENATE(BOTP!B39&amp;" "&amp;BOTP!C39)</f>
        <v xml:space="preserve"> </v>
      </c>
      <c r="C34" s="478"/>
      <c r="D34" s="209"/>
      <c r="E34" s="132"/>
      <c r="F34" s="131"/>
      <c r="H34" s="212"/>
      <c r="I34" s="213"/>
      <c r="J34" s="213"/>
      <c r="K34" s="213"/>
      <c r="L34" s="476"/>
      <c r="M34" s="476"/>
      <c r="N34" s="212"/>
      <c r="O34" s="212"/>
      <c r="P34" s="212"/>
    </row>
    <row r="35" spans="1:16" x14ac:dyDescent="0.25">
      <c r="A35" s="219">
        <v>31</v>
      </c>
      <c r="B35" s="478" t="str">
        <f>CONCATENATE(BOTP!B40&amp;" "&amp;BOTP!C40)</f>
        <v xml:space="preserve"> </v>
      </c>
      <c r="C35" s="478"/>
      <c r="D35" s="209"/>
      <c r="E35" s="135"/>
      <c r="F35" s="136"/>
      <c r="H35" s="212"/>
      <c r="I35" s="213"/>
      <c r="J35" s="213"/>
      <c r="K35" s="213"/>
      <c r="L35" s="214"/>
      <c r="M35" s="214"/>
      <c r="N35" s="212"/>
      <c r="O35" s="212"/>
      <c r="P35" s="212"/>
    </row>
    <row r="36" spans="1:16" x14ac:dyDescent="0.25">
      <c r="A36" s="219">
        <v>32</v>
      </c>
      <c r="B36" s="478" t="str">
        <f>CONCATENATE(BOTP!B41&amp;" "&amp;BOTP!C41)</f>
        <v xml:space="preserve"> </v>
      </c>
      <c r="C36" s="478"/>
      <c r="D36" s="209"/>
      <c r="E36" s="135"/>
      <c r="F36" s="136"/>
      <c r="H36" s="212"/>
      <c r="I36" s="213"/>
      <c r="J36" s="213"/>
      <c r="K36" s="213"/>
      <c r="L36" s="214"/>
      <c r="M36" s="214"/>
      <c r="N36" s="212"/>
      <c r="O36" s="212"/>
      <c r="P36" s="212"/>
    </row>
    <row r="37" spans="1:16" x14ac:dyDescent="0.25">
      <c r="A37" s="219">
        <v>33</v>
      </c>
      <c r="B37" s="478" t="str">
        <f>CONCATENATE(BOTP!B42&amp;" "&amp;BOTP!C42)</f>
        <v xml:space="preserve"> </v>
      </c>
      <c r="C37" s="478"/>
      <c r="D37" s="209"/>
      <c r="E37" s="135"/>
      <c r="F37" s="136"/>
      <c r="H37" s="212"/>
      <c r="I37" s="213"/>
      <c r="J37" s="213"/>
      <c r="K37" s="213"/>
      <c r="L37" s="214"/>
      <c r="M37" s="214"/>
      <c r="N37" s="212"/>
      <c r="O37" s="212"/>
      <c r="P37" s="212"/>
    </row>
    <row r="38" spans="1:16" x14ac:dyDescent="0.25">
      <c r="A38" s="219">
        <v>34</v>
      </c>
      <c r="B38" s="478" t="str">
        <f>CONCATENATE(BOTP!B43&amp;" "&amp;BOTP!C43)</f>
        <v xml:space="preserve"> </v>
      </c>
      <c r="C38" s="478"/>
      <c r="D38" s="209"/>
      <c r="E38" s="135"/>
      <c r="F38" s="136"/>
      <c r="H38" s="212"/>
      <c r="I38" s="213"/>
      <c r="J38" s="213"/>
      <c r="K38" s="213"/>
      <c r="L38" s="214"/>
      <c r="M38" s="214"/>
      <c r="N38" s="212"/>
      <c r="O38" s="212"/>
      <c r="P38" s="212"/>
    </row>
    <row r="39" spans="1:16" x14ac:dyDescent="0.25">
      <c r="A39" s="219">
        <v>35</v>
      </c>
      <c r="B39" s="478" t="str">
        <f>CONCATENATE(BOTP!B44&amp;" "&amp;BOTP!C44)</f>
        <v xml:space="preserve"> </v>
      </c>
      <c r="C39" s="478"/>
      <c r="D39" s="209"/>
      <c r="E39" s="135"/>
      <c r="F39" s="136"/>
      <c r="H39" s="212"/>
      <c r="I39" s="213"/>
      <c r="J39" s="213"/>
      <c r="K39" s="213"/>
      <c r="L39" s="214"/>
      <c r="M39" s="214"/>
      <c r="N39" s="212"/>
      <c r="O39" s="212"/>
      <c r="P39" s="212"/>
    </row>
    <row r="40" spans="1:16" x14ac:dyDescent="0.25">
      <c r="A40" s="219">
        <v>36</v>
      </c>
      <c r="B40" s="478" t="str">
        <f>CONCATENATE(BOTP!B45&amp;" "&amp;BOTP!C45)</f>
        <v xml:space="preserve"> </v>
      </c>
      <c r="C40" s="478"/>
      <c r="D40" s="209"/>
      <c r="E40" s="135"/>
      <c r="F40" s="136"/>
      <c r="H40" s="212"/>
      <c r="I40" s="213"/>
      <c r="J40" s="213"/>
      <c r="K40" s="213"/>
      <c r="L40" s="214"/>
      <c r="M40" s="214"/>
      <c r="N40" s="212"/>
      <c r="O40" s="212"/>
      <c r="P40" s="212"/>
    </row>
    <row r="41" spans="1:16" x14ac:dyDescent="0.25">
      <c r="A41" s="219">
        <v>37</v>
      </c>
      <c r="B41" s="478" t="str">
        <f>CONCATENATE(BOTP!B46&amp;" "&amp;BOTP!C46)</f>
        <v xml:space="preserve"> </v>
      </c>
      <c r="C41" s="478"/>
      <c r="D41" s="209"/>
      <c r="E41" s="135"/>
      <c r="F41" s="136"/>
      <c r="H41" s="212"/>
      <c r="I41" s="213"/>
      <c r="J41" s="213"/>
      <c r="K41" s="213"/>
      <c r="L41" s="214"/>
      <c r="M41" s="214"/>
      <c r="N41" s="212"/>
      <c r="O41" s="212"/>
      <c r="P41" s="212"/>
    </row>
    <row r="42" spans="1:16" x14ac:dyDescent="0.25">
      <c r="A42" s="219">
        <v>38</v>
      </c>
      <c r="B42" s="478" t="str">
        <f>CONCATENATE(BOTP!B47&amp;" "&amp;BOTP!C47)</f>
        <v xml:space="preserve"> </v>
      </c>
      <c r="C42" s="478"/>
      <c r="D42" s="209"/>
      <c r="E42" s="135"/>
      <c r="F42" s="136"/>
      <c r="H42" s="212"/>
      <c r="I42" s="213"/>
      <c r="J42" s="213"/>
      <c r="K42" s="213"/>
      <c r="L42" s="214"/>
      <c r="M42" s="214"/>
      <c r="N42" s="212"/>
      <c r="O42" s="212"/>
      <c r="P42" s="212"/>
    </row>
    <row r="43" spans="1:16" x14ac:dyDescent="0.25">
      <c r="A43" s="219">
        <v>39</v>
      </c>
      <c r="B43" s="478" t="str">
        <f>CONCATENATE(BOTP!B48&amp;" "&amp;BOTP!C48)</f>
        <v xml:space="preserve"> </v>
      </c>
      <c r="C43" s="478"/>
      <c r="D43" s="209"/>
      <c r="E43" s="135"/>
      <c r="F43" s="136"/>
      <c r="H43" s="212"/>
      <c r="I43" s="213"/>
      <c r="J43" s="213"/>
      <c r="K43" s="213"/>
      <c r="L43" s="214"/>
      <c r="M43" s="214"/>
      <c r="N43" s="212"/>
      <c r="O43" s="212"/>
      <c r="P43" s="212"/>
    </row>
    <row r="44" spans="1:16" x14ac:dyDescent="0.25">
      <c r="A44" s="219">
        <v>40</v>
      </c>
      <c r="B44" s="478" t="str">
        <f>CONCATENATE(BOTP!B49&amp;" "&amp;BOTP!C49)</f>
        <v xml:space="preserve"> </v>
      </c>
      <c r="C44" s="478"/>
      <c r="D44" s="209"/>
      <c r="E44" s="135"/>
      <c r="F44" s="136"/>
      <c r="H44" s="212"/>
      <c r="I44" s="213"/>
      <c r="J44" s="213"/>
      <c r="K44" s="213"/>
      <c r="L44" s="214"/>
      <c r="M44" s="214"/>
      <c r="N44" s="212"/>
      <c r="O44" s="212"/>
      <c r="P44" s="212"/>
    </row>
    <row r="45" spans="1:16" s="230" customFormat="1" x14ac:dyDescent="0.25">
      <c r="A45" s="228"/>
      <c r="B45" s="485"/>
      <c r="C45" s="485"/>
      <c r="D45" s="485"/>
      <c r="E45" s="229"/>
      <c r="H45" s="212"/>
      <c r="I45" s="213"/>
      <c r="J45" s="213"/>
      <c r="K45" s="213"/>
      <c r="L45" s="214"/>
      <c r="M45" s="214"/>
      <c r="N45" s="212"/>
      <c r="O45" s="212"/>
      <c r="P45" s="212"/>
    </row>
    <row r="46" spans="1:16" s="216" customFormat="1" ht="19.5" thickBot="1" x14ac:dyDescent="0.35">
      <c r="A46" s="215"/>
      <c r="B46" s="488" t="s">
        <v>226</v>
      </c>
      <c r="C46" s="489"/>
      <c r="D46" s="210">
        <f>SUM(D5:D34)</f>
        <v>0</v>
      </c>
      <c r="E46" s="137"/>
      <c r="F46" s="138"/>
      <c r="H46" s="217"/>
      <c r="I46" s="231"/>
      <c r="J46" s="231"/>
      <c r="K46" s="231"/>
      <c r="L46" s="497"/>
      <c r="M46" s="497"/>
      <c r="N46" s="217"/>
      <c r="O46" s="217"/>
      <c r="P46" s="217"/>
    </row>
    <row r="47" spans="1:16" ht="16.5" thickBot="1" x14ac:dyDescent="0.3">
      <c r="B47" s="490"/>
      <c r="C47" s="491"/>
      <c r="D47" s="491"/>
      <c r="E47" s="492"/>
      <c r="F47" s="493"/>
      <c r="H47" s="212"/>
      <c r="I47" s="213"/>
      <c r="J47" s="213"/>
      <c r="K47" s="213"/>
      <c r="L47" s="214"/>
      <c r="M47" s="214"/>
      <c r="N47" s="212"/>
      <c r="O47" s="212"/>
      <c r="P47" s="212"/>
    </row>
    <row r="48" spans="1:16" ht="32.450000000000003" customHeight="1" x14ac:dyDescent="0.3">
      <c r="B48" s="232" t="s">
        <v>177</v>
      </c>
      <c r="C48" s="233"/>
      <c r="D48" s="234" t="s">
        <v>183</v>
      </c>
      <c r="E48" s="235" t="s">
        <v>181</v>
      </c>
      <c r="F48" s="236" t="s">
        <v>182</v>
      </c>
      <c r="H48" s="212"/>
      <c r="I48" s="213"/>
      <c r="J48" s="213"/>
      <c r="K48" s="213"/>
      <c r="L48" s="476"/>
      <c r="M48" s="476"/>
      <c r="N48" s="212"/>
      <c r="O48" s="212"/>
      <c r="P48" s="212"/>
    </row>
    <row r="49" spans="1:16" x14ac:dyDescent="0.25">
      <c r="A49" s="219">
        <v>1</v>
      </c>
      <c r="B49" s="481"/>
      <c r="C49" s="482"/>
      <c r="D49" s="207"/>
      <c r="E49" s="132"/>
      <c r="F49" s="131"/>
      <c r="H49" s="212"/>
      <c r="I49" s="213"/>
      <c r="J49" s="213"/>
      <c r="K49" s="213"/>
      <c r="L49" s="476"/>
      <c r="M49" s="476"/>
      <c r="N49" s="212"/>
      <c r="O49" s="212"/>
      <c r="P49" s="212"/>
    </row>
    <row r="50" spans="1:16" x14ac:dyDescent="0.25">
      <c r="A50" s="219">
        <v>2</v>
      </c>
      <c r="B50" s="481"/>
      <c r="C50" s="482"/>
      <c r="D50" s="207"/>
      <c r="E50" s="132"/>
      <c r="F50" s="131"/>
      <c r="H50" s="212"/>
      <c r="I50" s="213"/>
      <c r="J50" s="213"/>
      <c r="K50" s="213"/>
      <c r="L50" s="476"/>
      <c r="M50" s="476"/>
      <c r="N50" s="212"/>
      <c r="O50" s="212"/>
      <c r="P50" s="212"/>
    </row>
    <row r="51" spans="1:16" x14ac:dyDescent="0.25">
      <c r="A51" s="219">
        <v>3</v>
      </c>
      <c r="B51" s="481"/>
      <c r="C51" s="482"/>
      <c r="D51" s="207"/>
      <c r="E51" s="132"/>
      <c r="F51" s="131"/>
      <c r="H51" s="212"/>
      <c r="I51" s="213"/>
      <c r="J51" s="213"/>
      <c r="K51" s="213"/>
      <c r="L51" s="476"/>
      <c r="M51" s="476"/>
      <c r="N51" s="212"/>
      <c r="O51" s="212"/>
      <c r="P51" s="212"/>
    </row>
    <row r="52" spans="1:16" x14ac:dyDescent="0.25">
      <c r="A52" s="219">
        <v>4</v>
      </c>
      <c r="B52" s="481"/>
      <c r="C52" s="482"/>
      <c r="D52" s="207"/>
      <c r="E52" s="132"/>
      <c r="F52" s="131"/>
      <c r="H52" s="212"/>
      <c r="I52" s="213"/>
      <c r="J52" s="213"/>
      <c r="K52" s="213"/>
      <c r="L52" s="476"/>
      <c r="M52" s="476"/>
      <c r="N52" s="212"/>
      <c r="O52" s="212"/>
      <c r="P52" s="212"/>
    </row>
    <row r="53" spans="1:16" x14ac:dyDescent="0.25">
      <c r="A53" s="219">
        <v>5</v>
      </c>
      <c r="B53" s="486"/>
      <c r="C53" s="487"/>
      <c r="D53" s="207"/>
      <c r="E53" s="132"/>
      <c r="F53" s="131"/>
      <c r="H53" s="212"/>
      <c r="I53" s="237"/>
      <c r="J53" s="237"/>
      <c r="K53" s="237"/>
      <c r="L53" s="214"/>
      <c r="M53" s="214"/>
      <c r="N53" s="212"/>
      <c r="O53" s="212"/>
      <c r="P53" s="212"/>
    </row>
    <row r="54" spans="1:16" x14ac:dyDescent="0.25">
      <c r="A54" s="219">
        <v>6</v>
      </c>
      <c r="B54" s="481"/>
      <c r="C54" s="482"/>
      <c r="D54" s="207"/>
      <c r="E54" s="132"/>
      <c r="F54" s="131"/>
      <c r="H54" s="212"/>
      <c r="I54" s="213"/>
      <c r="J54" s="213"/>
      <c r="K54" s="213"/>
      <c r="L54" s="214"/>
      <c r="M54" s="214"/>
      <c r="N54" s="212"/>
      <c r="O54" s="212"/>
      <c r="P54" s="212"/>
    </row>
    <row r="55" spans="1:16" x14ac:dyDescent="0.25">
      <c r="A55" s="219">
        <v>7</v>
      </c>
      <c r="B55" s="481"/>
      <c r="C55" s="482"/>
      <c r="D55" s="207"/>
      <c r="E55" s="132"/>
      <c r="F55" s="131"/>
      <c r="H55" s="212"/>
      <c r="I55" s="213"/>
      <c r="J55" s="213"/>
      <c r="K55" s="213"/>
      <c r="L55" s="214"/>
      <c r="M55" s="214"/>
      <c r="N55" s="212"/>
      <c r="O55" s="212"/>
      <c r="P55" s="212"/>
    </row>
    <row r="56" spans="1:16" ht="16.5" thickBot="1" x14ac:dyDescent="0.3">
      <c r="A56" s="219">
        <v>8</v>
      </c>
      <c r="B56" s="483"/>
      <c r="C56" s="484"/>
      <c r="D56" s="208"/>
      <c r="E56" s="135"/>
      <c r="F56" s="136"/>
      <c r="H56" s="212"/>
      <c r="I56" s="237"/>
      <c r="J56" s="237"/>
      <c r="K56" s="237"/>
      <c r="L56" s="214"/>
      <c r="M56" s="214"/>
      <c r="N56" s="212"/>
      <c r="O56" s="212"/>
      <c r="P56" s="212"/>
    </row>
    <row r="57" spans="1:16" s="216" customFormat="1" ht="19.5" thickBot="1" x14ac:dyDescent="0.35">
      <c r="A57" s="215"/>
      <c r="B57" s="479" t="s">
        <v>225</v>
      </c>
      <c r="C57" s="480"/>
      <c r="D57" s="238">
        <f>SUM(D49:D56)</f>
        <v>0</v>
      </c>
      <c r="E57" s="137"/>
      <c r="F57" s="138"/>
      <c r="H57" s="217"/>
      <c r="I57" s="217"/>
      <c r="J57" s="217"/>
      <c r="K57" s="217"/>
      <c r="L57" s="217"/>
      <c r="M57" s="217"/>
      <c r="N57" s="217"/>
      <c r="O57" s="217"/>
      <c r="P57" s="217"/>
    </row>
    <row r="58" spans="1:16" x14ac:dyDescent="0.25">
      <c r="B58" s="476" t="s">
        <v>106</v>
      </c>
      <c r="C58" s="476"/>
      <c r="H58" s="212"/>
      <c r="I58" s="213"/>
      <c r="J58" s="213"/>
      <c r="K58" s="213"/>
      <c r="L58" s="213"/>
      <c r="M58" s="212"/>
      <c r="N58" s="212"/>
      <c r="O58" s="212"/>
      <c r="P58" s="212"/>
    </row>
    <row r="59" spans="1:16" x14ac:dyDescent="0.25">
      <c r="B59" s="477" t="s">
        <v>184</v>
      </c>
      <c r="C59" s="477"/>
      <c r="D59" s="242"/>
      <c r="E59" s="133" t="s">
        <v>185</v>
      </c>
      <c r="F59" s="134"/>
      <c r="H59" s="212"/>
      <c r="I59" s="212"/>
      <c r="J59" s="212"/>
      <c r="K59" s="212"/>
      <c r="L59" s="212"/>
      <c r="M59" s="212"/>
      <c r="N59" s="212"/>
      <c r="O59" s="212"/>
      <c r="P59" s="212"/>
    </row>
    <row r="60" spans="1:16" x14ac:dyDescent="0.25">
      <c r="H60" s="212"/>
      <c r="I60" s="212"/>
      <c r="J60" s="212"/>
      <c r="K60" s="212"/>
      <c r="L60" s="212"/>
      <c r="M60" s="212"/>
      <c r="N60" s="212"/>
      <c r="O60" s="212"/>
      <c r="P60" s="212"/>
    </row>
    <row r="61" spans="1:16" x14ac:dyDescent="0.25">
      <c r="H61" s="212"/>
      <c r="I61" s="212"/>
      <c r="J61" s="212"/>
      <c r="K61" s="212"/>
      <c r="L61" s="212"/>
      <c r="M61" s="212"/>
      <c r="N61" s="212"/>
      <c r="O61" s="212"/>
      <c r="P61" s="212"/>
    </row>
    <row r="62" spans="1:16" x14ac:dyDescent="0.25">
      <c r="H62" s="212"/>
      <c r="I62" s="212"/>
      <c r="J62" s="212"/>
      <c r="K62" s="212"/>
      <c r="L62" s="212"/>
      <c r="M62" s="212"/>
      <c r="N62" s="212"/>
      <c r="O62" s="212"/>
      <c r="P62" s="212"/>
    </row>
    <row r="63" spans="1:16" x14ac:dyDescent="0.25">
      <c r="H63" s="212"/>
      <c r="I63" s="212"/>
      <c r="J63" s="212"/>
      <c r="K63" s="212"/>
      <c r="L63" s="212"/>
      <c r="M63" s="212"/>
      <c r="N63" s="212"/>
      <c r="O63" s="212"/>
      <c r="P63" s="212"/>
    </row>
  </sheetData>
  <sheetProtection selectLockedCells="1"/>
  <mergeCells count="95">
    <mergeCell ref="I2:M2"/>
    <mergeCell ref="L4:M4"/>
    <mergeCell ref="L7:M7"/>
    <mergeCell ref="L8:M8"/>
    <mergeCell ref="L9:M9"/>
    <mergeCell ref="L5:M5"/>
    <mergeCell ref="L6:M6"/>
    <mergeCell ref="L13:M13"/>
    <mergeCell ref="L14:M14"/>
    <mergeCell ref="L15:M15"/>
    <mergeCell ref="L10:M10"/>
    <mergeCell ref="L11:M11"/>
    <mergeCell ref="L12:M12"/>
    <mergeCell ref="L24:M24"/>
    <mergeCell ref="L19:M19"/>
    <mergeCell ref="L20:M20"/>
    <mergeCell ref="L21:M21"/>
    <mergeCell ref="L16:M16"/>
    <mergeCell ref="L17:M17"/>
    <mergeCell ref="L18:M18"/>
    <mergeCell ref="L52:M52"/>
    <mergeCell ref="L46:M46"/>
    <mergeCell ref="L48:M48"/>
    <mergeCell ref="L49:M49"/>
    <mergeCell ref="L34:M34"/>
    <mergeCell ref="B8:C8"/>
    <mergeCell ref="B9:C9"/>
    <mergeCell ref="B10:C10"/>
    <mergeCell ref="L50:M50"/>
    <mergeCell ref="L51:M51"/>
    <mergeCell ref="L31:M31"/>
    <mergeCell ref="L32:M32"/>
    <mergeCell ref="L33:M33"/>
    <mergeCell ref="L28:M28"/>
    <mergeCell ref="L29:M29"/>
    <mergeCell ref="L30:M30"/>
    <mergeCell ref="L25:M25"/>
    <mergeCell ref="L26:M26"/>
    <mergeCell ref="L27:M27"/>
    <mergeCell ref="L22:M22"/>
    <mergeCell ref="L23:M23"/>
    <mergeCell ref="A1:E1"/>
    <mergeCell ref="C3:F3"/>
    <mergeCell ref="B5:C5"/>
    <mergeCell ref="B6:C6"/>
    <mergeCell ref="B7:C7"/>
    <mergeCell ref="B2:E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B46:C46"/>
    <mergeCell ref="B47:F47"/>
    <mergeCell ref="B36:C36"/>
    <mergeCell ref="B35:C35"/>
    <mergeCell ref="B41:C41"/>
    <mergeCell ref="B40:C40"/>
    <mergeCell ref="B39:C39"/>
    <mergeCell ref="B38:C38"/>
    <mergeCell ref="B37:C37"/>
    <mergeCell ref="B58:C58"/>
    <mergeCell ref="B59:C59"/>
    <mergeCell ref="B44:C44"/>
    <mergeCell ref="B43:C43"/>
    <mergeCell ref="B42:C42"/>
    <mergeCell ref="B57:C57"/>
    <mergeCell ref="B55:C55"/>
    <mergeCell ref="B56:C56"/>
    <mergeCell ref="B45:D45"/>
    <mergeCell ref="B50:C50"/>
    <mergeCell ref="B51:C51"/>
    <mergeCell ref="B52:C52"/>
    <mergeCell ref="B53:C53"/>
    <mergeCell ref="B54:C54"/>
  </mergeCells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Camp Budget</vt:lpstr>
      <vt:lpstr>Budget</vt:lpstr>
      <vt:lpstr>Team Prep costs</vt:lpstr>
      <vt:lpstr>BOTP</vt:lpstr>
      <vt:lpstr>Invoice</vt:lpstr>
      <vt:lpstr>Tour Expense Sheet</vt:lpstr>
      <vt:lpstr>Kids Cash Sheet</vt:lpstr>
      <vt:lpstr>First</vt:lpstr>
      <vt:lpstr>BOTP!Print_Area</vt:lpstr>
      <vt:lpstr>Budget!Print_Area</vt:lpstr>
      <vt:lpstr>'Camp Budget'!Print_Area</vt:lpstr>
      <vt:lpstr>Invoice!Print_Area</vt:lpstr>
      <vt:lpstr>'Kids Cash Sheet'!Print_Area</vt:lpstr>
      <vt:lpstr>'Team Prep costs'!Print_Area</vt:lpstr>
      <vt:lpstr>'Tour Expense Sheet'!Print_Area</vt:lpstr>
      <vt:lpstr>SSALevy</vt:lpstr>
      <vt:lpstr>SSWALevy</vt:lpstr>
      <vt:lpstr>TeamLevy</vt:lpstr>
      <vt:lpstr>TournLevy</vt:lpstr>
    </vt:vector>
  </TitlesOfParts>
  <Company>Department of Education and Training (WA)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Chris, Tania</dc:creator>
  <cp:lastModifiedBy>SHEEN Christine [Specialist Services]</cp:lastModifiedBy>
  <cp:lastPrinted>2021-05-27T01:24:28Z</cp:lastPrinted>
  <dcterms:created xsi:type="dcterms:W3CDTF">2005-04-15T03:30:39Z</dcterms:created>
  <dcterms:modified xsi:type="dcterms:W3CDTF">2021-06-17T03:16:53Z</dcterms:modified>
</cp:coreProperties>
</file>